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P ELITEBOOK\Desktop\Contrôle et Suivi 2025\Etats financiers 2025\"/>
    </mc:Choice>
  </mc:AlternateContent>
  <xr:revisionPtr revIDLastSave="0" documentId="8_{7D50234D-1483-4C4A-AE29-08596FE86F96}" xr6:coauthVersionLast="47" xr6:coauthVersionMax="47" xr10:uidLastSave="{00000000-0000-0000-0000-000000000000}"/>
  <bookViews>
    <workbookView xWindow="-110" yWindow="-110" windowWidth="19420" windowHeight="10300" tabRatio="903" activeTab="9" xr2:uid="{00000000-000D-0000-FFFF-FFFF00000000}"/>
  </bookViews>
  <sheets>
    <sheet name="Page de garde" sheetId="10" r:id="rId1"/>
    <sheet name="Fiche de renseignement R1" sheetId="12" r:id="rId2"/>
    <sheet name="Activités de l'entreprise R2" sheetId="13" r:id="rId3"/>
    <sheet name="Dirigeants R3" sheetId="14" r:id="rId4"/>
    <sheet name="Tableau des Notes R4" sheetId="17" r:id="rId5"/>
    <sheet name="BILAN PAYSAGE" sheetId="1" r:id="rId6"/>
    <sheet name="COMPTE DE RESULTAT" sheetId="3" r:id="rId7"/>
    <sheet name="FLUX DE TRESORERIE" sheetId="5" r:id="rId8"/>
    <sheet name="Note 1" sheetId="18" r:id="rId9"/>
    <sheet name="Note 2" sheetId="19" r:id="rId10"/>
    <sheet name="Note 3A" sheetId="20" r:id="rId11"/>
    <sheet name="Note 3B" sheetId="21" r:id="rId12"/>
    <sheet name="Note 3C" sheetId="22" r:id="rId13"/>
    <sheet name="Note 3D" sheetId="23" r:id="rId14"/>
    <sheet name="Note 3E" sheetId="24" r:id="rId15"/>
    <sheet name="Note 4" sheetId="25" r:id="rId16"/>
    <sheet name="Note 5" sheetId="26" r:id="rId17"/>
    <sheet name="Note 6" sheetId="27" r:id="rId18"/>
    <sheet name="Note 7" sheetId="28" r:id="rId19"/>
    <sheet name="Note 8" sheetId="29" r:id="rId20"/>
    <sheet name="Note 8A" sheetId="30" r:id="rId21"/>
    <sheet name="Note 9" sheetId="31" r:id="rId22"/>
    <sheet name="Note 10" sheetId="32" r:id="rId23"/>
    <sheet name="Note 11" sheetId="33" r:id="rId24"/>
    <sheet name="Note 12" sheetId="34" r:id="rId25"/>
    <sheet name="Note 13" sheetId="35" r:id="rId26"/>
    <sheet name="Note 14" sheetId="36" r:id="rId27"/>
    <sheet name="Note 15A" sheetId="37" r:id="rId28"/>
    <sheet name="Note 15B" sheetId="38" r:id="rId29"/>
    <sheet name="Note 16A" sheetId="39" r:id="rId30"/>
    <sheet name="Note 16B" sheetId="40" r:id="rId31"/>
    <sheet name="Note 16B bis" sheetId="41" r:id="rId32"/>
    <sheet name="Note 16C" sheetId="42" r:id="rId33"/>
    <sheet name="Note 17" sheetId="43" r:id="rId34"/>
    <sheet name="Note 18" sheetId="44" r:id="rId35"/>
    <sheet name="Note 19" sheetId="45" r:id="rId36"/>
    <sheet name="Note 20" sheetId="46" r:id="rId37"/>
    <sheet name="Note 21" sheetId="47" r:id="rId38"/>
    <sheet name="Note 22" sheetId="48" r:id="rId39"/>
    <sheet name="Note 23" sheetId="49" r:id="rId40"/>
    <sheet name="Note 24" sheetId="50" r:id="rId41"/>
    <sheet name="Note 25" sheetId="51" r:id="rId42"/>
    <sheet name="Note 26" sheetId="52" r:id="rId43"/>
    <sheet name="Note 27A" sheetId="53" r:id="rId44"/>
    <sheet name="Note 27B" sheetId="54" r:id="rId45"/>
    <sheet name="Note 28" sheetId="55" r:id="rId46"/>
    <sheet name="Note 29" sheetId="56" r:id="rId47"/>
    <sheet name="Note 30" sheetId="57" r:id="rId48"/>
    <sheet name="Note 31" sheetId="58" r:id="rId49"/>
    <sheet name="Note 32" sheetId="59" r:id="rId50"/>
    <sheet name="Note 33" sheetId="60" r:id="rId51"/>
    <sheet name="Note 34" sheetId="61" r:id="rId52"/>
    <sheet name="Note 35" sheetId="62" r:id="rId53"/>
    <sheet name="Note 36" sheetId="63" r:id="rId54"/>
    <sheet name="Codes activités" sheetId="64" r:id="rId55"/>
  </sheets>
  <definedNames>
    <definedName name="_xlnm.Database" localSheetId="7">#REF!</definedName>
    <definedName name="_xlnm.Database" localSheetId="44">#REF!</definedName>
    <definedName name="_xlnm.Database" localSheetId="45">#REF!</definedName>
    <definedName name="_xlnm.Database" localSheetId="46">#REF!</definedName>
    <definedName name="_xlnm.Database" localSheetId="47">#REF!</definedName>
    <definedName name="_xlnm.Database" localSheetId="48">#REF!</definedName>
    <definedName name="_xlnm.Database" localSheetId="49">#REF!</definedName>
    <definedName name="_xlnm.Database" localSheetId="50">#REF!</definedName>
    <definedName name="_xlnm.Database" localSheetId="51">#REF!</definedName>
    <definedName name="_xlnm.Database" localSheetId="53">#REF!</definedName>
    <definedName name="_xlnm.Database">#REF!</definedName>
    <definedName name="_xlnm.Print_Area" localSheetId="2">'Activités de l''entreprise R2'!$A$1:$T$60</definedName>
    <definedName name="_xlnm.Print_Area" localSheetId="5">'BILAN PAYSAGE'!$A$1:$L$31</definedName>
    <definedName name="_xlnm.Print_Area" localSheetId="6">'COMPTE DE RESULTAT'!$A$1:$F$43</definedName>
    <definedName name="_xlnm.Print_Area" localSheetId="3">'Dirigeants R3'!$A$1:$F$46</definedName>
    <definedName name="_xlnm.Print_Area" localSheetId="1">'Fiche de renseignement R1'!$A$1:$AN$83</definedName>
    <definedName name="_xlnm.Print_Area" localSheetId="7">'FLUX DE TRESORERIE'!$A$1:$F$31</definedName>
    <definedName name="_xlnm.Print_Area" localSheetId="27">'Note 15A'!$A$1:$H$33</definedName>
    <definedName name="_xlnm.Print_Area" localSheetId="28">'Note 15B'!$A$1:$G$25</definedName>
    <definedName name="_xlnm.Print_Area" localSheetId="33">'Note 17'!$A$1:$H$31</definedName>
    <definedName name="_xlnm.Print_Area" localSheetId="34">'Note 18'!$A$1:$H$33</definedName>
    <definedName name="_xlnm.Print_Area" localSheetId="35">'Note 19'!$A$1:$H$42</definedName>
    <definedName name="_xlnm.Print_Area" localSheetId="52">'Note 35'!$A$1:$D$28</definedName>
    <definedName name="_xlnm.Print_Area" localSheetId="16">'Note 5'!$A:$H</definedName>
    <definedName name="_xlnm.Print_Area" localSheetId="19">'Note 8'!$A$1:$G$27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61" l="1"/>
  <c r="C48" i="61"/>
  <c r="C52" i="61" s="1"/>
  <c r="B48" i="61"/>
  <c r="B52" i="61" s="1"/>
  <c r="C43" i="61"/>
  <c r="C45" i="61" s="1"/>
  <c r="B43" i="61"/>
  <c r="B45" i="61" s="1"/>
  <c r="C33" i="57"/>
  <c r="C35" i="57" s="1"/>
  <c r="B33" i="57"/>
  <c r="B35" i="57" s="1"/>
  <c r="B19" i="56"/>
  <c r="B31" i="56" s="1"/>
  <c r="I23" i="55"/>
  <c r="H23" i="55"/>
  <c r="G23" i="55"/>
  <c r="F23" i="55"/>
  <c r="E23" i="55"/>
  <c r="D23" i="55"/>
  <c r="C23" i="55"/>
  <c r="B23" i="55"/>
  <c r="I13" i="55"/>
  <c r="H13" i="55"/>
  <c r="G13" i="55"/>
  <c r="F13" i="55"/>
  <c r="E13" i="55"/>
  <c r="D13" i="55"/>
  <c r="C13" i="55"/>
  <c r="C25" i="55" s="1"/>
  <c r="B13" i="55"/>
  <c r="B25" i="55" s="1"/>
  <c r="O14" i="54"/>
  <c r="N14" i="54"/>
  <c r="M14" i="54"/>
  <c r="L14" i="54"/>
  <c r="K14" i="54"/>
  <c r="J14" i="54"/>
  <c r="H14" i="54"/>
  <c r="G14" i="54"/>
  <c r="F14" i="54"/>
  <c r="E14" i="54"/>
  <c r="D14" i="54"/>
  <c r="C14" i="54"/>
  <c r="I14" i="54" s="1"/>
  <c r="I16" i="54" s="1"/>
  <c r="P13" i="54"/>
  <c r="I13" i="54"/>
  <c r="P12" i="54"/>
  <c r="I12" i="54"/>
  <c r="P11" i="54"/>
  <c r="I11" i="54"/>
  <c r="P10" i="54"/>
  <c r="P14" i="54" s="1"/>
  <c r="I10" i="54"/>
  <c r="C16" i="53"/>
  <c r="B16" i="53"/>
  <c r="C18" i="52"/>
  <c r="B18" i="52"/>
  <c r="C15" i="51"/>
  <c r="B15" i="51"/>
  <c r="C25" i="50"/>
  <c r="B25" i="50"/>
  <c r="C17" i="49"/>
  <c r="B17" i="49"/>
  <c r="C37" i="48"/>
  <c r="B37" i="48"/>
  <c r="C38" i="47"/>
  <c r="C40" i="47" s="1"/>
  <c r="B38" i="47"/>
  <c r="B40" i="47" s="1"/>
  <c r="E31" i="45"/>
  <c r="B31" i="45"/>
  <c r="F25" i="45"/>
  <c r="C25" i="45"/>
  <c r="C31" i="45" s="1"/>
  <c r="B25" i="45"/>
  <c r="G24" i="45"/>
  <c r="G25" i="45" s="1"/>
  <c r="D24" i="45"/>
  <c r="D25" i="45" s="1"/>
  <c r="D31" i="45" s="1"/>
  <c r="E24" i="44"/>
  <c r="E25" i="44" s="1"/>
  <c r="C24" i="44"/>
  <c r="B24" i="44"/>
  <c r="F22" i="44"/>
  <c r="F24" i="44" s="1"/>
  <c r="D22" i="44"/>
  <c r="D24" i="44" s="1"/>
  <c r="C18" i="44"/>
  <c r="C25" i="44" s="1"/>
  <c r="B18" i="44"/>
  <c r="B25" i="44" s="1"/>
  <c r="F17" i="44"/>
  <c r="D17" i="44"/>
  <c r="F16" i="44"/>
  <c r="D16" i="44"/>
  <c r="F15" i="44"/>
  <c r="D15" i="44"/>
  <c r="F14" i="44"/>
  <c r="D14" i="44"/>
  <c r="F13" i="44"/>
  <c r="D13" i="44"/>
  <c r="F12" i="44"/>
  <c r="D12" i="44"/>
  <c r="F11" i="44"/>
  <c r="D11" i="44"/>
  <c r="F10" i="44"/>
  <c r="F18" i="44" s="1"/>
  <c r="F25" i="44" s="1"/>
  <c r="D10" i="44"/>
  <c r="C22" i="43"/>
  <c r="C18" i="43"/>
  <c r="B18" i="43"/>
  <c r="G17" i="43"/>
  <c r="G16" i="43"/>
  <c r="G15" i="43"/>
  <c r="G14" i="43"/>
  <c r="G13" i="43"/>
  <c r="G12" i="43"/>
  <c r="G11" i="43"/>
  <c r="G10" i="43"/>
  <c r="G9" i="43"/>
  <c r="E39" i="39"/>
  <c r="C39" i="39"/>
  <c r="B39" i="39"/>
  <c r="D31" i="39"/>
  <c r="D39" i="39" s="1"/>
  <c r="F17" i="37"/>
  <c r="D17" i="37"/>
  <c r="D27" i="37" s="1"/>
  <c r="C17" i="37"/>
  <c r="C27" i="37" s="1"/>
  <c r="E9" i="37"/>
  <c r="E17" i="37" s="1"/>
  <c r="E27" i="37" s="1"/>
  <c r="C21" i="33"/>
  <c r="B21" i="33"/>
  <c r="C19" i="29"/>
  <c r="B19" i="29"/>
  <c r="F19" i="29" s="1"/>
  <c r="F15" i="29"/>
  <c r="F9" i="29"/>
  <c r="D19" i="27"/>
  <c r="C19" i="27"/>
  <c r="B19" i="27"/>
  <c r="G27" i="26"/>
  <c r="E27" i="26"/>
  <c r="H19" i="25"/>
  <c r="G19" i="25"/>
  <c r="F19" i="25"/>
  <c r="E19" i="25"/>
  <c r="D19" i="25"/>
  <c r="C19" i="25"/>
  <c r="B19" i="25"/>
  <c r="D22" i="22"/>
  <c r="C22" i="22"/>
  <c r="B22" i="22"/>
  <c r="E20" i="22"/>
  <c r="E19" i="22"/>
  <c r="E22" i="22" s="1"/>
  <c r="D14" i="22"/>
  <c r="D24" i="22" s="1"/>
  <c r="C14" i="22"/>
  <c r="C24" i="22" s="1"/>
  <c r="B14" i="22"/>
  <c r="E11" i="22"/>
  <c r="E14" i="22" s="1"/>
  <c r="E24" i="22" s="1"/>
  <c r="F26" i="20"/>
  <c r="E26" i="20"/>
  <c r="D26" i="20"/>
  <c r="C26" i="20"/>
  <c r="B26" i="20"/>
  <c r="F15" i="20"/>
  <c r="E15" i="20"/>
  <c r="D15" i="20"/>
  <c r="C15" i="20"/>
  <c r="B15" i="20"/>
  <c r="F10" i="20"/>
  <c r="E10" i="20"/>
  <c r="D10" i="20"/>
  <c r="C10" i="20"/>
  <c r="B10" i="20"/>
  <c r="C33" i="18"/>
  <c r="F40" i="3"/>
  <c r="E40" i="3"/>
  <c r="F23" i="3"/>
  <c r="F25" i="3" s="1"/>
  <c r="F28" i="3" s="1"/>
  <c r="F35" i="3" s="1"/>
  <c r="F43" i="3" s="1"/>
  <c r="E23" i="3"/>
  <c r="E25" i="3" s="1"/>
  <c r="E28" i="3" s="1"/>
  <c r="E35" i="3" s="1"/>
  <c r="E43" i="3" s="1"/>
  <c r="K29" i="1"/>
  <c r="L25" i="1"/>
  <c r="K25" i="1"/>
  <c r="L17" i="1"/>
  <c r="K17" i="1"/>
  <c r="K13" i="1"/>
  <c r="K18" i="1" s="1"/>
  <c r="L3" i="1"/>
  <c r="L13" i="1" s="1"/>
  <c r="L18" i="1" s="1"/>
  <c r="L31" i="1" s="1"/>
  <c r="K31" i="1" l="1"/>
  <c r="F29" i="20"/>
  <c r="G25" i="55"/>
  <c r="B54" i="61"/>
  <c r="B24" i="22"/>
  <c r="H25" i="55"/>
  <c r="D18" i="44"/>
  <c r="D25" i="44" s="1"/>
  <c r="C29" i="20"/>
  <c r="F25" i="55"/>
  <c r="I25" i="55"/>
  <c r="G18" i="43"/>
  <c r="B29" i="20"/>
  <c r="D25" i="55"/>
  <c r="E25" i="55"/>
  <c r="C54" i="61"/>
  <c r="J3" i="12" l="1"/>
  <c r="D31" i="12" s="1"/>
  <c r="V9" i="12"/>
  <c r="U15" i="12" s="1"/>
  <c r="AD6" i="12"/>
  <c r="AE31" i="12" s="1"/>
  <c r="J6" i="12"/>
  <c r="J9" i="12"/>
  <c r="N5" i="13" l="1"/>
  <c r="F3" i="14" s="1"/>
  <c r="B3" i="13"/>
  <c r="B2" i="14" s="1"/>
  <c r="L5" i="13"/>
  <c r="D3" i="14" s="1"/>
  <c r="D33" i="18"/>
  <c r="E4" i="18"/>
  <c r="D4" i="24" s="1"/>
  <c r="I28" i="54"/>
  <c r="I27" i="54"/>
  <c r="K25" i="54"/>
  <c r="J25" i="54"/>
  <c r="H25" i="54"/>
  <c r="G25" i="54"/>
  <c r="F25" i="54"/>
  <c r="E25" i="54"/>
  <c r="D25" i="54"/>
  <c r="C25" i="54"/>
  <c r="I24" i="54"/>
  <c r="Q23" i="54"/>
  <c r="I23" i="54"/>
  <c r="I22" i="54"/>
  <c r="P17" i="54"/>
  <c r="I17" i="54"/>
  <c r="F43" i="18"/>
  <c r="E43" i="18"/>
  <c r="F33" i="18"/>
  <c r="E33" i="18"/>
  <c r="F22" i="18"/>
  <c r="E22" i="18"/>
  <c r="D22" i="18"/>
  <c r="C22" i="18"/>
  <c r="F15" i="18"/>
  <c r="E15" i="18"/>
  <c r="D15" i="18"/>
  <c r="C15" i="18"/>
  <c r="L54" i="13"/>
  <c r="M43" i="13" s="1"/>
  <c r="C1" i="13"/>
  <c r="A4" i="55"/>
  <c r="B1" i="14"/>
  <c r="C34" i="18" l="1"/>
  <c r="F30" i="54"/>
  <c r="D30" i="54"/>
  <c r="D5" i="41"/>
  <c r="G30" i="54"/>
  <c r="H30" i="54"/>
  <c r="C30" i="54"/>
  <c r="I25" i="54"/>
  <c r="E30" i="54"/>
  <c r="F4" i="29"/>
  <c r="D4" i="33"/>
  <c r="D4" i="42"/>
  <c r="F4" i="37"/>
  <c r="A4" i="36"/>
  <c r="H4" i="60"/>
  <c r="D34" i="18"/>
  <c r="D4" i="46"/>
  <c r="A4" i="28"/>
  <c r="H4" i="55"/>
  <c r="E34" i="18"/>
  <c r="D4" i="50"/>
  <c r="E4" i="23"/>
  <c r="F34" i="18"/>
  <c r="B5" i="18"/>
  <c r="B5" i="57" s="1"/>
  <c r="B5" i="13"/>
  <c r="B3" i="14" s="1"/>
  <c r="L4" i="59"/>
  <c r="G4" i="25"/>
  <c r="H4" i="21"/>
  <c r="G4" i="26"/>
  <c r="F4" i="30"/>
  <c r="F4" i="34"/>
  <c r="F4" i="38"/>
  <c r="G4" i="43"/>
  <c r="D4" i="47"/>
  <c r="D4" i="51"/>
  <c r="D4" i="57"/>
  <c r="E4" i="58"/>
  <c r="F4" i="20"/>
  <c r="C5" i="62"/>
  <c r="D4" i="27"/>
  <c r="F4" i="35"/>
  <c r="F4" i="39"/>
  <c r="G4" i="44"/>
  <c r="D4" i="48"/>
  <c r="D4" i="52"/>
  <c r="D4" i="19"/>
  <c r="D4" i="61"/>
  <c r="D4" i="56"/>
  <c r="E4" i="22"/>
  <c r="G4" i="28"/>
  <c r="D4" i="32"/>
  <c r="F4" i="36"/>
  <c r="E4" i="40"/>
  <c r="G4" i="45"/>
  <c r="D4" i="49"/>
  <c r="D4" i="53"/>
  <c r="M49" i="13"/>
  <c r="M31" i="13"/>
  <c r="M37" i="13"/>
  <c r="M3" i="13"/>
  <c r="E2" i="14" s="1"/>
  <c r="A4" i="35"/>
  <c r="A4" i="42"/>
  <c r="M46" i="13"/>
  <c r="M40" i="13"/>
  <c r="M34" i="13"/>
  <c r="A4" i="34"/>
  <c r="E3" i="18"/>
  <c r="D3" i="32" s="1"/>
  <c r="A4" i="19"/>
  <c r="A4" i="39"/>
  <c r="A4" i="50"/>
  <c r="A4" i="48"/>
  <c r="A4" i="31"/>
  <c r="A4" i="32"/>
  <c r="A4" i="52"/>
  <c r="A4" i="56"/>
  <c r="A4" i="61"/>
  <c r="A4" i="24"/>
  <c r="A4" i="47"/>
  <c r="A4" i="46"/>
  <c r="A4" i="37"/>
  <c r="A4" i="29"/>
  <c r="A4" i="21"/>
  <c r="A4" i="62"/>
  <c r="A4" i="53"/>
  <c r="A4" i="41"/>
  <c r="A4" i="33"/>
  <c r="A4" i="57"/>
  <c r="A4" i="43"/>
  <c r="A4" i="58"/>
  <c r="A4" i="30"/>
  <c r="A4" i="60"/>
  <c r="A4" i="40"/>
  <c r="A4" i="27"/>
  <c r="A4" i="45"/>
  <c r="A4" i="38"/>
  <c r="A4" i="59"/>
  <c r="A4" i="51"/>
  <c r="A4" i="49"/>
  <c r="A4" i="23"/>
  <c r="A4" i="20"/>
  <c r="A4" i="44"/>
  <c r="A4" i="22"/>
  <c r="B5" i="21" l="1"/>
  <c r="B5" i="55"/>
  <c r="B5" i="26"/>
  <c r="B5" i="61"/>
  <c r="B5" i="28"/>
  <c r="B5" i="45"/>
  <c r="B5" i="43"/>
  <c r="B5" i="25"/>
  <c r="B5" i="56"/>
  <c r="B5" i="27"/>
  <c r="B5" i="40"/>
  <c r="B5" i="29"/>
  <c r="B5" i="59"/>
  <c r="B5" i="20"/>
  <c r="B5" i="46"/>
  <c r="B5" i="51"/>
  <c r="B5" i="44"/>
  <c r="F3" i="37"/>
  <c r="F3" i="34"/>
  <c r="B5" i="38"/>
  <c r="B5" i="19"/>
  <c r="G3" i="44"/>
  <c r="F3" i="36"/>
  <c r="D3" i="47"/>
  <c r="D3" i="52"/>
  <c r="D3" i="42"/>
  <c r="G3" i="45"/>
  <c r="D3" i="19"/>
  <c r="H3" i="60"/>
  <c r="B5" i="52"/>
  <c r="B5" i="60"/>
  <c r="B5" i="24"/>
  <c r="B5" i="49"/>
  <c r="B6" i="41"/>
  <c r="B5" i="23"/>
  <c r="B5" i="33"/>
  <c r="B5" i="30"/>
  <c r="B5" i="32"/>
  <c r="B5" i="50"/>
  <c r="B5" i="58"/>
  <c r="A6" i="62"/>
  <c r="B5" i="48"/>
  <c r="B5" i="39"/>
  <c r="B5" i="36"/>
  <c r="B5" i="34"/>
  <c r="B5" i="37"/>
  <c r="B5" i="53"/>
  <c r="B5" i="22"/>
  <c r="B5" i="35"/>
  <c r="B5" i="42"/>
  <c r="B5" i="47"/>
  <c r="I30" i="54"/>
  <c r="F3" i="29"/>
  <c r="L3" i="59"/>
  <c r="H3" i="55"/>
  <c r="F3" i="38"/>
  <c r="D3" i="33"/>
  <c r="F3" i="35"/>
  <c r="F3" i="30"/>
  <c r="F3" i="20"/>
  <c r="G3" i="26"/>
  <c r="D3" i="50"/>
  <c r="D3" i="48"/>
  <c r="M54" i="13"/>
  <c r="C3" i="62"/>
  <c r="D3" i="57"/>
  <c r="D3" i="51"/>
  <c r="G3" i="43"/>
  <c r="C3" i="61"/>
  <c r="H3" i="21"/>
  <c r="D3" i="53"/>
  <c r="D3" i="49"/>
  <c r="D3" i="24"/>
  <c r="F3" i="39"/>
  <c r="G3" i="28"/>
  <c r="D3" i="41"/>
  <c r="E3" i="22"/>
  <c r="G3" i="25"/>
  <c r="D3" i="56"/>
  <c r="D3" i="46"/>
  <c r="E3" i="58"/>
  <c r="D3" i="27"/>
  <c r="E3" i="23"/>
  <c r="E3" i="40"/>
</calcChain>
</file>

<file path=xl/sharedStrings.xml><?xml version="1.0" encoding="utf-8"?>
<sst xmlns="http://schemas.openxmlformats.org/spreadsheetml/2006/main" count="2254" uniqueCount="1558">
  <si>
    <t xml:space="preserve">REPUBLIQUE </t>
  </si>
  <si>
    <t>DU SENEGAL</t>
  </si>
  <si>
    <t>MINISTERE</t>
  </si>
  <si>
    <t>DES FINANCES ET DU BUDGET</t>
  </si>
  <si>
    <t>DIRECTION</t>
  </si>
  <si>
    <t>DIRECTION GENERALE DES IMÔTS ET DES DOMAINES</t>
  </si>
  <si>
    <t>ETATS FINANCIERS NORMALISES DU SYSCOHADA</t>
  </si>
  <si>
    <t xml:space="preserve">EXERCICE CLOS LE : </t>
  </si>
  <si>
    <t>DESIGNATION DE L'ENTREPRISE</t>
  </si>
  <si>
    <t>DENOMINATION SOCIALE :</t>
  </si>
  <si>
    <t>(ou nom et prénoms de l'exploitant)</t>
  </si>
  <si>
    <t>SIGLE USUEL :</t>
  </si>
  <si>
    <t>ADRESSE COMPLETE :</t>
  </si>
  <si>
    <t>N° D'IDENTIFICATION FISCALE :</t>
  </si>
  <si>
    <t>SYSTEME NORMAL</t>
  </si>
  <si>
    <t>Documents déposés</t>
  </si>
  <si>
    <t>Réservé à la Direction Générale  des Impôts</t>
  </si>
  <si>
    <t>Fiche d'identification et renseignements divers</t>
  </si>
  <si>
    <t>X</t>
  </si>
  <si>
    <t>Date de dépôt</t>
  </si>
  <si>
    <t>Bilan</t>
  </si>
  <si>
    <t>Compte de résultat</t>
  </si>
  <si>
    <t>Nom de l'agent de DGI ayant réceptionné le dépôt</t>
  </si>
  <si>
    <t>Tableau des flux de trésorerie</t>
  </si>
  <si>
    <t>Notes annexes</t>
  </si>
  <si>
    <t>Signature de l'agent et cachet du service</t>
  </si>
  <si>
    <t>Nombre de pages déposées par exemplaire</t>
  </si>
  <si>
    <t>Nombre d'exemplaires déposés</t>
  </si>
  <si>
    <t>Désignation de l'entreprise</t>
  </si>
  <si>
    <t>Adresse de l'entreprise</t>
  </si>
  <si>
    <t>Sigle usuel</t>
  </si>
  <si>
    <t>N° d'identification</t>
  </si>
  <si>
    <t>Exercice clos le</t>
  </si>
  <si>
    <t>Durée (en mois)</t>
  </si>
  <si>
    <t>ZA</t>
  </si>
  <si>
    <t>EXERCICE COMPTABLE</t>
  </si>
  <si>
    <t>DU</t>
  </si>
  <si>
    <t>AU</t>
  </si>
  <si>
    <t>ZB</t>
  </si>
  <si>
    <t>DATE D'ARRETE EFFECTIF DES COMPTES</t>
  </si>
  <si>
    <t>ZC</t>
  </si>
  <si>
    <t>EXERCICE PRECEDENT CLOS LE</t>
  </si>
  <si>
    <t>DUREE EXERCICE PRECEDENT EN MOIS :</t>
  </si>
  <si>
    <t>ZD</t>
  </si>
  <si>
    <t>SN</t>
  </si>
  <si>
    <t>Greffe</t>
  </si>
  <si>
    <t>N° registre du Commerce</t>
  </si>
  <si>
    <t>N° répertoire des entreprises</t>
  </si>
  <si>
    <t>ZE</t>
  </si>
  <si>
    <t>N° de sécurité sociale</t>
  </si>
  <si>
    <t>N° Code employeur</t>
  </si>
  <si>
    <t>Code activité principale</t>
  </si>
  <si>
    <t>ZF</t>
  </si>
  <si>
    <t>Sigle</t>
  </si>
  <si>
    <t>ZG</t>
  </si>
  <si>
    <t>N° de téléphone</t>
  </si>
  <si>
    <t>Télécopie</t>
  </si>
  <si>
    <t>Code</t>
  </si>
  <si>
    <t>Boîte postale</t>
  </si>
  <si>
    <t>Ville</t>
  </si>
  <si>
    <t>ZH</t>
  </si>
  <si>
    <t>Adresse géographique complète (Immeuble, rue, quartier, ville, pays)</t>
  </si>
  <si>
    <t>ZI</t>
  </si>
  <si>
    <t>Désignation précise de l'activité principale exercée par l'entreprise</t>
  </si>
  <si>
    <t>% capacité production utilisée</t>
  </si>
  <si>
    <t>Nom, adresse et qualité de personne à contacter en cas de demande d'informations complémentaires</t>
  </si>
  <si>
    <t>Nom du professionnel salarié de l'entreprise ou Nom, adresse et téléphone du cabinet comptable ou du professionnel INSCRIT A L'ORDRE NATIONAL DES EXPERTS COMPTABLES ET DES COMPTABLES AGREES ayant établi les états financiers.</t>
  </si>
  <si>
    <t>Noms et adresses du ou des commissaires au comptes</t>
  </si>
  <si>
    <t>Non assujettie</t>
  </si>
  <si>
    <t>Non (refus)</t>
  </si>
  <si>
    <t>Oui avec réserves</t>
  </si>
  <si>
    <t>Oui sans réserves</t>
  </si>
  <si>
    <t>Non</t>
  </si>
  <si>
    <t>Oui</t>
  </si>
  <si>
    <t>Etats financiers certifiés (cocher la case)</t>
  </si>
  <si>
    <t>Etats financiers approuvés par l'Assemblée Générale (cocher la case)</t>
  </si>
  <si>
    <t>Domiciliations bancaires</t>
  </si>
  <si>
    <t>Nom du signataire des états financiers</t>
  </si>
  <si>
    <t>Banque</t>
  </si>
  <si>
    <t>Numéro de compte</t>
  </si>
  <si>
    <t>Qualité du signataire des états financiers</t>
  </si>
  <si>
    <t>Date de signature</t>
  </si>
  <si>
    <t>Signature</t>
  </si>
  <si>
    <t>Désignation de l'entreprise :</t>
  </si>
  <si>
    <t>Adresse de l'entreprise :</t>
  </si>
  <si>
    <t>Sigle usuel :</t>
  </si>
  <si>
    <t>N° d'identification :</t>
  </si>
  <si>
    <t>Exercice clos le :</t>
  </si>
  <si>
    <t>Contrôle de l'entreprise (cocher la case)</t>
  </si>
  <si>
    <t>ZK</t>
  </si>
  <si>
    <r>
      <t xml:space="preserve">Forme juridique </t>
    </r>
    <r>
      <rPr>
        <vertAlign val="superscript"/>
        <sz val="10"/>
        <color indexed="8"/>
        <rFont val="Cambria"/>
        <family val="1"/>
      </rPr>
      <t>(1)</t>
    </r>
  </si>
  <si>
    <t>ZQ</t>
  </si>
  <si>
    <t>Entreprise sous contrôle public</t>
  </si>
  <si>
    <t>ZL</t>
  </si>
  <si>
    <r>
      <t>Régime fiscal</t>
    </r>
    <r>
      <rPr>
        <vertAlign val="superscript"/>
        <sz val="10"/>
        <color indexed="8"/>
        <rFont val="Cambria"/>
        <family val="1"/>
      </rPr>
      <t xml:space="preserve">  (1)</t>
    </r>
  </si>
  <si>
    <t>ZR</t>
  </si>
  <si>
    <t>Entreprise sous contrôle privé national</t>
  </si>
  <si>
    <t>ZM</t>
  </si>
  <si>
    <r>
      <t xml:space="preserve">Pays du siège social </t>
    </r>
    <r>
      <rPr>
        <vertAlign val="superscript"/>
        <sz val="10"/>
        <color indexed="8"/>
        <rFont val="Cambria"/>
        <family val="1"/>
      </rPr>
      <t>(1)</t>
    </r>
  </si>
  <si>
    <t>ZS</t>
  </si>
  <si>
    <t>Entreprise sous contrôle privé étranger</t>
  </si>
  <si>
    <t>ZN</t>
  </si>
  <si>
    <t>Nbre d'établissements dans le pays</t>
  </si>
  <si>
    <t>ZO</t>
  </si>
  <si>
    <t>Nbre d'établissements hors du pays</t>
  </si>
  <si>
    <t>pour lesquels une comptabilité distincte est tenue</t>
  </si>
  <si>
    <t>ZP</t>
  </si>
  <si>
    <t>1ère année exercice dans le pays</t>
  </si>
  <si>
    <t>ACTIVITE DE L'ENTREPRISE</t>
  </si>
  <si>
    <r>
      <t xml:space="preserve">DESIGNATION DE L'ACTIVITE </t>
    </r>
    <r>
      <rPr>
        <b/>
        <vertAlign val="superscript"/>
        <sz val="10"/>
        <color indexed="8"/>
        <rFont val="Cambria"/>
        <family val="1"/>
      </rPr>
      <t>(2)</t>
    </r>
  </si>
  <si>
    <r>
      <t xml:space="preserve">Code nomenclature d'activité </t>
    </r>
    <r>
      <rPr>
        <b/>
        <vertAlign val="superscript"/>
        <sz val="10"/>
        <color indexed="8"/>
        <rFont val="Cambria"/>
        <family val="1"/>
      </rPr>
      <t>(1)</t>
    </r>
  </si>
  <si>
    <t>Valeur Ajoutée (VA) HT</t>
  </si>
  <si>
    <t>% activité dans le CA HT ou la VA</t>
  </si>
  <si>
    <t>Divers</t>
  </si>
  <si>
    <t>TOTAL</t>
  </si>
  <si>
    <t>(1) Se réréfer aux tables des codes</t>
  </si>
  <si>
    <t>(2) Lister de manière précise les activités dans l'ordre décroissant du CAHT, ou de la valeur ajoutée (V.A.)</t>
  </si>
  <si>
    <t>(3) Rayer la mention inutile (utiliser de préférence la V.A.)</t>
  </si>
  <si>
    <t>N° d'identification fiscale</t>
  </si>
  <si>
    <r>
      <t xml:space="preserve">DIRIGEANTS </t>
    </r>
    <r>
      <rPr>
        <b/>
        <vertAlign val="superscript"/>
        <sz val="10"/>
        <color indexed="8"/>
        <rFont val="Cambria"/>
        <family val="1"/>
      </rPr>
      <t>(1)</t>
    </r>
  </si>
  <si>
    <t>Nom</t>
  </si>
  <si>
    <t>Prénoms</t>
  </si>
  <si>
    <t>Qualité</t>
  </si>
  <si>
    <t>Adressse (BP, ville, pays)</t>
  </si>
  <si>
    <t>(1) Dirigeants = Président Directeur Général, Directeur Général, Adminsitrateur Général, Gérant, Autres.</t>
  </si>
  <si>
    <t>MEMBRES DU CONSEIL D'ADMINISTRATION</t>
  </si>
  <si>
    <t>NOTES</t>
  </si>
  <si>
    <t>INTITULES</t>
  </si>
  <si>
    <t>A</t>
  </si>
  <si>
    <t>N/A</t>
  </si>
  <si>
    <t>NOTE 1</t>
  </si>
  <si>
    <t>DETTES GARANTIES PAR DES SURETES REELLES</t>
  </si>
  <si>
    <t>NOTE 2</t>
  </si>
  <si>
    <t>INFORMATIONS OBLIGATOIRES</t>
  </si>
  <si>
    <t>NOTE 3A</t>
  </si>
  <si>
    <t>IMMOBILISATION BRUTE</t>
  </si>
  <si>
    <t>NOTE 3B</t>
  </si>
  <si>
    <t>BIENS PRIS EN LOCATION ACQUISITION</t>
  </si>
  <si>
    <t>NOTE 3C</t>
  </si>
  <si>
    <t>IMMOBILISATIONS : AMORTISSEMENTS</t>
  </si>
  <si>
    <t>NOTE 3D</t>
  </si>
  <si>
    <t>IMMOBILISATIONS : PLUS-VALUES ET MOINS VALUES DE CESSION</t>
  </si>
  <si>
    <t>NOTE 3E</t>
  </si>
  <si>
    <t>INFORMATIONS SUR LES REEVALUATIONS EFFECTUEES PAR L'ENTITE</t>
  </si>
  <si>
    <t>NOTE 3F</t>
  </si>
  <si>
    <t>TABLEAU D'ETALEMENT DES CHARGES IMMOBILISEES</t>
  </si>
  <si>
    <t>NOTE 4</t>
  </si>
  <si>
    <t>IMMOBILISATIONS FINANCIERES</t>
  </si>
  <si>
    <t>NOTE 5</t>
  </si>
  <si>
    <t>ACTIF CIRCULANT HAO</t>
  </si>
  <si>
    <t>NOTE 6</t>
  </si>
  <si>
    <t>STOCKS ET ENCOURS</t>
  </si>
  <si>
    <t>NOTE 7</t>
  </si>
  <si>
    <t>CLIENTS PRODUITS A RECEVOIR</t>
  </si>
  <si>
    <t>NOTE 8</t>
  </si>
  <si>
    <t>AUTRES CREANCES</t>
  </si>
  <si>
    <t>NOTE 9</t>
  </si>
  <si>
    <t>TITRES DE PLACEMENT</t>
  </si>
  <si>
    <t>NOTE 10</t>
  </si>
  <si>
    <t>VALEURS A ENCAISSER</t>
  </si>
  <si>
    <t>NOTE 11</t>
  </si>
  <si>
    <t>DISPONIBILITES</t>
  </si>
  <si>
    <t>NOTE 12</t>
  </si>
  <si>
    <t>ECARTS DE CONVERSION</t>
  </si>
  <si>
    <t>NOTE 13</t>
  </si>
  <si>
    <t>CAPITAL : VALEUR NOMINALE DES ACTIONS OU PARTS</t>
  </si>
  <si>
    <t>NOTE 14</t>
  </si>
  <si>
    <t>PRIMES ET RESERVES</t>
  </si>
  <si>
    <t>NOTE 15A</t>
  </si>
  <si>
    <t>SUBVENTIONS ET PROVISIONS REGLEMENTEES</t>
  </si>
  <si>
    <t>NOTE 15B</t>
  </si>
  <si>
    <t>AUTRES FONDS PROPRES</t>
  </si>
  <si>
    <t>NOTE 16A</t>
  </si>
  <si>
    <t>DETTES FINANCIERES ET RESSOURCES ASSIMILEES</t>
  </si>
  <si>
    <t>NOTE 16B</t>
  </si>
  <si>
    <t>ENGAGEMENTS DE RETRAITE ET AVANTAGES  ASSIMILES (METHODE ACTURIELLE)</t>
  </si>
  <si>
    <t>NOTE 16B bis</t>
  </si>
  <si>
    <t>NOTE 16C</t>
  </si>
  <si>
    <t>ACTIFS ET PASSIFS EVENTUELS</t>
  </si>
  <si>
    <t>NOTE 17</t>
  </si>
  <si>
    <t>FOURNISSEURS D'EXPLOITATION</t>
  </si>
  <si>
    <t>NOTE 18</t>
  </si>
  <si>
    <t>DETTES FISCALES ET SOCIALES</t>
  </si>
  <si>
    <t>NOTE 19</t>
  </si>
  <si>
    <t>AUTRES DETTES ET PROVISIONS POUR RISQUES A COURT TERME</t>
  </si>
  <si>
    <t>NOTE 20</t>
  </si>
  <si>
    <t>BANQUES, CREDIT D'ESCOMPTE ET TRESORERIE</t>
  </si>
  <si>
    <t>NOTE 21</t>
  </si>
  <si>
    <t>CHIFFRE D'AFFAIRES ET AUTRES PRODUITS</t>
  </si>
  <si>
    <t>NOTE 22</t>
  </si>
  <si>
    <t>ACHATS</t>
  </si>
  <si>
    <t>NOTE 23</t>
  </si>
  <si>
    <t>TRANSPORTS</t>
  </si>
  <si>
    <t>NOTE 24</t>
  </si>
  <si>
    <t>SERVICES EXTERIEURS</t>
  </si>
  <si>
    <t>NOTE 25</t>
  </si>
  <si>
    <t>IMPOTS ET TAXES</t>
  </si>
  <si>
    <t>NOTE 26</t>
  </si>
  <si>
    <t>AUTRES CHARGES</t>
  </si>
  <si>
    <t>NOTE 27A</t>
  </si>
  <si>
    <t>CHARGES DE PERSONNEL</t>
  </si>
  <si>
    <t>NOTE 27B</t>
  </si>
  <si>
    <t>EFFECTIFS, MASSE SALARIALE ET PERSONNEL EXTERIEUR</t>
  </si>
  <si>
    <t>NOTE 28</t>
  </si>
  <si>
    <t>PROVISIONS ET DEPRECIATIONS INSCRITES AU BILAN</t>
  </si>
  <si>
    <t>NOTE 29</t>
  </si>
  <si>
    <t>CHARGES ET REVENUS FINANCIERS</t>
  </si>
  <si>
    <t>NOTE 30</t>
  </si>
  <si>
    <t>AUTRES CHARGES ET PRODUITS HAO</t>
  </si>
  <si>
    <t>NOTE 31</t>
  </si>
  <si>
    <t>REPARTITION DU RESULTAT ET AUTRES ELEMENTS CARACTERISTIQUES DES CINQ DERNIERES ANNEES</t>
  </si>
  <si>
    <t>NOTE 32</t>
  </si>
  <si>
    <t>PRODUCTION DE L'EXERCICE</t>
  </si>
  <si>
    <t>NOTE 33</t>
  </si>
  <si>
    <t>ACHATS DESTINES A LA PRODUCTION</t>
  </si>
  <si>
    <t>NOTE 34</t>
  </si>
  <si>
    <t>FICHE DE SYNTHESE DES PRINCIPAUX INDICATEURS FINANCIERS</t>
  </si>
  <si>
    <t>NOTE 35</t>
  </si>
  <si>
    <t>LISTE DES INFORMATIONS SOCIALES, ENVIRONNEMENTALES ET SOCIALES A FOURNIR</t>
  </si>
  <si>
    <t>NOTE 36</t>
  </si>
  <si>
    <t>TABLES DES CODES</t>
  </si>
  <si>
    <t>REF</t>
  </si>
  <si>
    <t>ACTIF</t>
  </si>
  <si>
    <t>Note</t>
  </si>
  <si>
    <t>PASSIF</t>
  </si>
  <si>
    <t>Brut</t>
  </si>
  <si>
    <t>Amorts et Dépréc.</t>
  </si>
  <si>
    <t>Net</t>
  </si>
  <si>
    <t>AD</t>
  </si>
  <si>
    <t>IMMOBILISATIONS INCORPORELLES</t>
  </si>
  <si>
    <t>CA</t>
  </si>
  <si>
    <t>CAPITAL</t>
  </si>
  <si>
    <t>AE</t>
  </si>
  <si>
    <t>Frais de développement et de prospection</t>
  </si>
  <si>
    <t>CB</t>
  </si>
  <si>
    <t>Apporteurs capital non appelé</t>
  </si>
  <si>
    <t>AF</t>
  </si>
  <si>
    <t>Brevets, licences, logiciels et droits similaires</t>
  </si>
  <si>
    <t>CD</t>
  </si>
  <si>
    <t>Primes liées au capital social</t>
  </si>
  <si>
    <t>AG</t>
  </si>
  <si>
    <t>Fonds commercial et droit au bail</t>
  </si>
  <si>
    <t>CE</t>
  </si>
  <si>
    <t>Ecarts de réévaluation</t>
  </si>
  <si>
    <t>3e</t>
  </si>
  <si>
    <t>AH</t>
  </si>
  <si>
    <t>Autres immobilisations incorporelles</t>
  </si>
  <si>
    <t>CF</t>
  </si>
  <si>
    <t>Réserves indisponibles</t>
  </si>
  <si>
    <t>AI</t>
  </si>
  <si>
    <t>IMMOBILISATIONS CORPORELLES</t>
  </si>
  <si>
    <t>CG</t>
  </si>
  <si>
    <t>Réserves libres</t>
  </si>
  <si>
    <t>AJ</t>
  </si>
  <si>
    <r>
      <t xml:space="preserve">Terrains </t>
    </r>
    <r>
      <rPr>
        <vertAlign val="superscript"/>
        <sz val="10"/>
        <rFont val="Cambria"/>
        <family val="1"/>
      </rPr>
      <t xml:space="preserve">(1)
(1) dont placement en net   ………../………… </t>
    </r>
  </si>
  <si>
    <t>CH</t>
  </si>
  <si>
    <t>Report à nouveau</t>
  </si>
  <si>
    <t>AK</t>
  </si>
  <si>
    <t xml:space="preserve">Bâtiments
(1) dont placement en net   ………../………… </t>
  </si>
  <si>
    <t>CJ</t>
  </si>
  <si>
    <r>
      <t xml:space="preserve">Résutat net de l'exercice </t>
    </r>
    <r>
      <rPr>
        <b/>
        <i/>
        <sz val="10"/>
        <rFont val="Cambria"/>
        <family val="1"/>
      </rPr>
      <t>(bénéfice + ou perte -)</t>
    </r>
  </si>
  <si>
    <t>AL</t>
  </si>
  <si>
    <t>Aménagements, agencements et installations</t>
  </si>
  <si>
    <t>CL</t>
  </si>
  <si>
    <t>Subventions d'investissement</t>
  </si>
  <si>
    <t>AM</t>
  </si>
  <si>
    <t>Matériel, mobilier et actifs biologiques</t>
  </si>
  <si>
    <t>CM</t>
  </si>
  <si>
    <t>Provisions réglementées et fonds assimilés</t>
  </si>
  <si>
    <t>AN</t>
  </si>
  <si>
    <t>Matériel de transport</t>
  </si>
  <si>
    <t>CP</t>
  </si>
  <si>
    <t>TOTAL CAPITAUX PROPRES ET RESSOURCES ASSIMILEES</t>
  </si>
  <si>
    <t>AP</t>
  </si>
  <si>
    <t>Avances &amp; acomptes versés sur immobilisations</t>
  </si>
  <si>
    <t>DA</t>
  </si>
  <si>
    <t>Emprunts et dettes financières diverses</t>
  </si>
  <si>
    <t>AQ</t>
  </si>
  <si>
    <t>DB</t>
  </si>
  <si>
    <t>Dettes de location acquisition</t>
  </si>
  <si>
    <t>AR</t>
  </si>
  <si>
    <t>Titres de participation</t>
  </si>
  <si>
    <t>DC</t>
  </si>
  <si>
    <t>Provisions pour risques et charges</t>
  </si>
  <si>
    <t>AS</t>
  </si>
  <si>
    <t>Autres immobilisations financières</t>
  </si>
  <si>
    <t>DD</t>
  </si>
  <si>
    <t>TOTAL DETTES FINANCIERES ET RESSOURCES ASSIMILEES</t>
  </si>
  <si>
    <t>AZ</t>
  </si>
  <si>
    <t>TOTAL ACTIF IMMOBILISE</t>
  </si>
  <si>
    <t>DF</t>
  </si>
  <si>
    <t>TOTAL RESSOURCES STABLES</t>
  </si>
  <si>
    <t>BA</t>
  </si>
  <si>
    <t>ACTIF CIRCULANT H.A.O.</t>
  </si>
  <si>
    <t>DH</t>
  </si>
  <si>
    <t>Dettes circulantes HAO</t>
  </si>
  <si>
    <t>BB</t>
  </si>
  <si>
    <t>DI</t>
  </si>
  <si>
    <t>Clients, avances reçues</t>
  </si>
  <si>
    <t>BG</t>
  </si>
  <si>
    <t>CREANCES ET EMPLOIS ASSIMILES</t>
  </si>
  <si>
    <t>DJ</t>
  </si>
  <si>
    <t>Fournisseurs d'exploitation</t>
  </si>
  <si>
    <t>BH</t>
  </si>
  <si>
    <t>Fournisseurs, avances versées</t>
  </si>
  <si>
    <t>DK</t>
  </si>
  <si>
    <t>Dettes fiscales et sociales</t>
  </si>
  <si>
    <t>BI</t>
  </si>
  <si>
    <t>Clients</t>
  </si>
  <si>
    <t>DM</t>
  </si>
  <si>
    <t>Autres dettes</t>
  </si>
  <si>
    <t>BJ</t>
  </si>
  <si>
    <t>Autres créances</t>
  </si>
  <si>
    <t>DN</t>
  </si>
  <si>
    <t>Provisions pour risques à court terme</t>
  </si>
  <si>
    <t>BK</t>
  </si>
  <si>
    <t>TOTAL ACTIF CIRCULANT</t>
  </si>
  <si>
    <t>DP</t>
  </si>
  <si>
    <t>TOTAL PASSIF CIRCULANT</t>
  </si>
  <si>
    <t>BQ</t>
  </si>
  <si>
    <t>Titres de placement</t>
  </si>
  <si>
    <t>BR</t>
  </si>
  <si>
    <t>Valeurs à encaisser</t>
  </si>
  <si>
    <t>DQ</t>
  </si>
  <si>
    <t>Banques, crédit d'escompte</t>
  </si>
  <si>
    <t>BS</t>
  </si>
  <si>
    <t>Banques, chèques postaux, caisse et assimilés</t>
  </si>
  <si>
    <t>DR</t>
  </si>
  <si>
    <t>Banques, établissements financiers et crédits de trésorerie</t>
  </si>
  <si>
    <t>BT</t>
  </si>
  <si>
    <t>TOTAL TRESORERIE - ACTIF</t>
  </si>
  <si>
    <t>DT</t>
  </si>
  <si>
    <t>TOTAL TRESORERIE - PASSIF</t>
  </si>
  <si>
    <t>BU</t>
  </si>
  <si>
    <t>Ecarts de conversion - Actif</t>
  </si>
  <si>
    <t>DV</t>
  </si>
  <si>
    <t>Ecarts de conversion - Passif</t>
  </si>
  <si>
    <t>BZ</t>
  </si>
  <si>
    <t>TOTAL GENERAL</t>
  </si>
  <si>
    <t>DZ</t>
  </si>
  <si>
    <t>LIBELLES</t>
  </si>
  <si>
    <t>NOTE</t>
  </si>
  <si>
    <t>TA</t>
  </si>
  <si>
    <t>Ventes de marchandises                                                                                       A</t>
  </si>
  <si>
    <t>+</t>
  </si>
  <si>
    <t>RA</t>
  </si>
  <si>
    <t>Achats de marchandises</t>
  </si>
  <si>
    <t>-</t>
  </si>
  <si>
    <t>RB</t>
  </si>
  <si>
    <t>Variation de stocks</t>
  </si>
  <si>
    <t>-/+</t>
  </si>
  <si>
    <t>XA</t>
  </si>
  <si>
    <t>MARGE BRUTE SUR MARCHANDISES (somme TA à RB)</t>
  </si>
  <si>
    <t>TB</t>
  </si>
  <si>
    <t>Ventes de produits fabriqués                                                                                B</t>
  </si>
  <si>
    <t>TC</t>
  </si>
  <si>
    <t>Travaux, services vendus                                                                                      C</t>
  </si>
  <si>
    <t>TD</t>
  </si>
  <si>
    <t>Produits accessoires                                                                                              D</t>
  </si>
  <si>
    <t>XB</t>
  </si>
  <si>
    <t>CHIFFRE D'AFFAIRES (A + B + C + D)</t>
  </si>
  <si>
    <t>TE</t>
  </si>
  <si>
    <t>Production stockée (ou destockage)</t>
  </si>
  <si>
    <t>TF</t>
  </si>
  <si>
    <t>Production immobilisée</t>
  </si>
  <si>
    <t>TG</t>
  </si>
  <si>
    <t>Subventions d'exploitation</t>
  </si>
  <si>
    <t>TH</t>
  </si>
  <si>
    <t>Autres produits</t>
  </si>
  <si>
    <t>TI</t>
  </si>
  <si>
    <t>Transferts de charges</t>
  </si>
  <si>
    <t>RC</t>
  </si>
  <si>
    <t>Achats de matières premières et fournitures liées</t>
  </si>
  <si>
    <t>RD</t>
  </si>
  <si>
    <t>Variation de stocks de stocks de matières premières et fournitures liées</t>
  </si>
  <si>
    <t>RE</t>
  </si>
  <si>
    <t>Autres achats</t>
  </si>
  <si>
    <t>RF</t>
  </si>
  <si>
    <t>Variation de stocks d'autres approvisionnements</t>
  </si>
  <si>
    <t>RG</t>
  </si>
  <si>
    <t>Transports</t>
  </si>
  <si>
    <t>RH</t>
  </si>
  <si>
    <t>Services extérieurs</t>
  </si>
  <si>
    <t>RI</t>
  </si>
  <si>
    <t>Impôts et taxes</t>
  </si>
  <si>
    <t>RJ</t>
  </si>
  <si>
    <t>Autres charges</t>
  </si>
  <si>
    <t>XC</t>
  </si>
  <si>
    <t>VALEUR AJOUTEE (XB + RA + RB) + (somme TE à RJ)</t>
  </si>
  <si>
    <t>RK</t>
  </si>
  <si>
    <t>Charges de personnel</t>
  </si>
  <si>
    <t>XD</t>
  </si>
  <si>
    <t>EXCEDENT BRUT D'EXPLOITATION (XC + RK)</t>
  </si>
  <si>
    <t>TJ</t>
  </si>
  <si>
    <t>Reprises d'amortissements</t>
  </si>
  <si>
    <t>RL</t>
  </si>
  <si>
    <t>Dotations aux amortissements, aux provisions et dépréciations</t>
  </si>
  <si>
    <t>3C &amp; 28</t>
  </si>
  <si>
    <t>XE</t>
  </si>
  <si>
    <t>RESULTAT D'EXPLOITATION (XD + TJ + RL)</t>
  </si>
  <si>
    <t>TK</t>
  </si>
  <si>
    <t>Revenus financiers et assimilés</t>
  </si>
  <si>
    <t>TL</t>
  </si>
  <si>
    <t>Reprises de provisions et dépréciations financières</t>
  </si>
  <si>
    <t>TM</t>
  </si>
  <si>
    <t>Tranfert de charges financières</t>
  </si>
  <si>
    <t>RM</t>
  </si>
  <si>
    <t>Frais financiers et charges assimilées</t>
  </si>
  <si>
    <t>RN</t>
  </si>
  <si>
    <t>Dotations aux provisions et aux dépréciations financières</t>
  </si>
  <si>
    <t>XF</t>
  </si>
  <si>
    <t>RESULTAT FINANCIER (somme TK à RN)</t>
  </si>
  <si>
    <t>XG</t>
  </si>
  <si>
    <t>RESULTAT DES ACTIVITES ORDINAIRES (XE + XF)</t>
  </si>
  <si>
    <t>TN</t>
  </si>
  <si>
    <t>Produits des cessions d'immobilisations</t>
  </si>
  <si>
    <t>3D</t>
  </si>
  <si>
    <t>TO</t>
  </si>
  <si>
    <t>Autres produits H.A.O.</t>
  </si>
  <si>
    <t>RO</t>
  </si>
  <si>
    <t>Valeurs comptables des cessions d'immobilisations</t>
  </si>
  <si>
    <t>RP</t>
  </si>
  <si>
    <t>Charges H.A.O.</t>
  </si>
  <si>
    <t>XH</t>
  </si>
  <si>
    <t>RESULTAT HORS ACTIVITES ORDINAIRES (somme TN à RP)</t>
  </si>
  <si>
    <t>RQ</t>
  </si>
  <si>
    <t>Participations des travailleurs</t>
  </si>
  <si>
    <t>RS</t>
  </si>
  <si>
    <t>Impôts sur le résultat</t>
  </si>
  <si>
    <t>XI</t>
  </si>
  <si>
    <t>RESULTAT NET (XG + XH + RQ + RS)</t>
  </si>
  <si>
    <t>Trésorerie nette au 1er janvier
(Trésorerie actif N-1 - Trésorerie passif N-1)</t>
  </si>
  <si>
    <t>Flux  de trésorerie provenant des activités opérationnelles</t>
  </si>
  <si>
    <t>FA</t>
  </si>
  <si>
    <t>Capacité d'Autofinancement Globale (CAFG)</t>
  </si>
  <si>
    <t>FB</t>
  </si>
  <si>
    <r>
      <t xml:space="preserve">- Variation de l'actif circulant HAO </t>
    </r>
    <r>
      <rPr>
        <vertAlign val="superscript"/>
        <sz val="10"/>
        <rFont val="Cambria"/>
        <family val="1"/>
      </rPr>
      <t>(1)</t>
    </r>
  </si>
  <si>
    <t>FC</t>
  </si>
  <si>
    <t>- Variation des stocks</t>
  </si>
  <si>
    <t>FD</t>
  </si>
  <si>
    <t>- Variation des créances</t>
  </si>
  <si>
    <t>FE</t>
  </si>
  <si>
    <r>
      <t xml:space="preserve">+ Variation du passif circulant </t>
    </r>
    <r>
      <rPr>
        <vertAlign val="superscript"/>
        <sz val="10"/>
        <rFont val="Cambria"/>
        <family val="1"/>
      </rPr>
      <t>(1)</t>
    </r>
  </si>
  <si>
    <t>Variation du BF lié aux activités opérationnelles
(FB + FC + FD + FE) : ……………………………………………..</t>
  </si>
  <si>
    <t>Flux de trésorerie provenant des activités opérationnelles (somme FA à FE)</t>
  </si>
  <si>
    <t>B</t>
  </si>
  <si>
    <t>Flux  de trésorerie provenant des activités d'investissement</t>
  </si>
  <si>
    <t>FF</t>
  </si>
  <si>
    <t>- Décaissements liés aux acquisitions d'immobilisations incorporelles</t>
  </si>
  <si>
    <t>FG</t>
  </si>
  <si>
    <t>- Décaissements liés aux acquisitions d'immobilisations corporelles</t>
  </si>
  <si>
    <t>FH</t>
  </si>
  <si>
    <t>- Décaissements liés aux acquisitions d'immobilisations financières</t>
  </si>
  <si>
    <t>FI</t>
  </si>
  <si>
    <t>+ Encaissements liés aux cessions d'immobilisations incorporelles et corporelles</t>
  </si>
  <si>
    <t>FJ</t>
  </si>
  <si>
    <t>+ Encaissements liés aux cessions d'immobilisations financières</t>
  </si>
  <si>
    <t>Flux  de trésorerie provenant des activités d'investissement (somme FF à FJ)</t>
  </si>
  <si>
    <t>C</t>
  </si>
  <si>
    <t>Flux  de trésorerie provenant du financement par les capitaux propres</t>
  </si>
  <si>
    <t>FK</t>
  </si>
  <si>
    <t>+ Augmentations de capital par apports nouveaux</t>
  </si>
  <si>
    <t>FL</t>
  </si>
  <si>
    <t>+ Subventions d'investissements reçues</t>
  </si>
  <si>
    <t>FM</t>
  </si>
  <si>
    <t>- Prélèvements sur le capital</t>
  </si>
  <si>
    <t>FN</t>
  </si>
  <si>
    <t>- Dividendes versés</t>
  </si>
  <si>
    <t>Flux  de trésorerie provenant du financement par les capitaux propres (somme FK à FN)</t>
  </si>
  <si>
    <t>D</t>
  </si>
  <si>
    <t>Flux  de trésorerie provenant du financement par les capitaux étrangers</t>
  </si>
  <si>
    <t>FO</t>
  </si>
  <si>
    <t>+ Emprunts</t>
  </si>
  <si>
    <t>FP</t>
  </si>
  <si>
    <t>+ Autres dettes financières</t>
  </si>
  <si>
    <t>FQ</t>
  </si>
  <si>
    <t>- Remboursements des emprunts et autres dettes financières</t>
  </si>
  <si>
    <t>Flux  de trésorerie provenant du financement par les capitaux étrangers (somme FO à FQ)</t>
  </si>
  <si>
    <t>E</t>
  </si>
  <si>
    <t>Flux  de trésorerie provenant des capitaux étrangers (D + E)</t>
  </si>
  <si>
    <t>F</t>
  </si>
  <si>
    <t>VARIATION DE LA TRESORERIE NETTE DE LA PERIODE (B + C + F)</t>
  </si>
  <si>
    <t>G</t>
  </si>
  <si>
    <t>Trésorerie nette au 31 décembre (G + A)
Contrôle : Trésorerie actif N - Trésorerie passif N</t>
  </si>
  <si>
    <t>H</t>
  </si>
  <si>
    <t>Contrôle</t>
  </si>
  <si>
    <t>NOTE 1 : DETTES GARANTIES PAR DES SURETES REELLES</t>
  </si>
  <si>
    <t>Désignation entité :</t>
  </si>
  <si>
    <t>Excercice clos le :</t>
  </si>
  <si>
    <t>Durée en mois :</t>
  </si>
  <si>
    <t>Numéro d'identification :</t>
  </si>
  <si>
    <t>Montant brut</t>
  </si>
  <si>
    <t>SURETES REELLES</t>
  </si>
  <si>
    <t>Hypothèques</t>
  </si>
  <si>
    <t>Nantissements</t>
  </si>
  <si>
    <t>Gages</t>
  </si>
  <si>
    <t>Autres</t>
  </si>
  <si>
    <t>Dettes financières et ressources assimilées :</t>
  </si>
  <si>
    <t>Emprunts obligataires convertibles</t>
  </si>
  <si>
    <t>Autres emprunts obligataires</t>
  </si>
  <si>
    <t>Emprunts et dette des établissements de crédit</t>
  </si>
  <si>
    <t>Autres dettes financières</t>
  </si>
  <si>
    <t>SOUS TOTAL (1)</t>
  </si>
  <si>
    <t>Dettes de location-acquisition :</t>
  </si>
  <si>
    <t>Dettes de crédit-bail immobilier</t>
  </si>
  <si>
    <t>Dettes de crédit-bail mobilier</t>
  </si>
  <si>
    <t>Dettes sur contrats de location-vente</t>
  </si>
  <si>
    <t>Dettes sur contrats de location-acquisition</t>
  </si>
  <si>
    <t>SOUS TOTAL (2)</t>
  </si>
  <si>
    <t>Dettes du passif circulant :</t>
  </si>
  <si>
    <t>Fournisseurs</t>
  </si>
  <si>
    <t>Personnel</t>
  </si>
  <si>
    <t>Sécurité sociale et organismes sociaux</t>
  </si>
  <si>
    <t>Etat</t>
  </si>
  <si>
    <t>Organismes internationaux</t>
  </si>
  <si>
    <t>Associéss et groupe</t>
  </si>
  <si>
    <t>Crédits divers</t>
  </si>
  <si>
    <t>SOUS TOTAL (3)</t>
  </si>
  <si>
    <t>TOTAL (1) + (2) + (3)</t>
  </si>
  <si>
    <t>ENGAGEMENTS FINANCIERS</t>
  </si>
  <si>
    <t>Engagements donnés</t>
  </si>
  <si>
    <t>Engagements reçus</t>
  </si>
  <si>
    <t>Engagements consentis à des entités liées</t>
  </si>
  <si>
    <t>Primes de remboursement non échus</t>
  </si>
  <si>
    <t>Avals, cautions, garanties</t>
  </si>
  <si>
    <t>Hypothèques, nantissements, gages, autres</t>
  </si>
  <si>
    <t>Effets escomptés non échus</t>
  </si>
  <si>
    <t>Créances commerciales et professionnelles cédées</t>
  </si>
  <si>
    <t>Abandon de créances conditionnelles</t>
  </si>
  <si>
    <t>Commentaire :</t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</si>
  <si>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Indiquer la raison d’être des suretés</t>
    </r>
  </si>
  <si>
    <t>NOTE 2 : INFORMATIONS OBLIGATOIRES</t>
  </si>
  <si>
    <t>A - DECLARATION DE CONFORMITE AU SYSCOHADA</t>
  </si>
  <si>
    <t>Les états financiers sont établis en conformité avec le systéme comptable OHADA et l'acte uniforme relatif au droit comptable et à l'information financiére</t>
  </si>
  <si>
    <t>B - REGLES ET METHODES COMPTABLES</t>
  </si>
  <si>
    <t>les états financiers ont été confectionnés dans le respect des postulats, des conventions et des régles d'évaluation édictés par le SYSCOHADA et l'Acte Uniforme</t>
  </si>
  <si>
    <t>C - DEROGATION AUX POSTULATS ET CONVENTIONS COMPTABLES</t>
  </si>
  <si>
    <t>Respect de tous les postulats et conventions comptables sans aucune dérogation</t>
  </si>
  <si>
    <t>D - INFORMATIONS COMPLEMENTAIRES RELATIVES AU BILAN, AU COMPTE DE RESULTAT ET AU TABLEAU DES FLUX DE TRESORERIE</t>
  </si>
  <si>
    <t>Pas d'informations complémentaires relatives aux autres états financiers</t>
  </si>
  <si>
    <t>NOTE 3A : IMMOBILISATION BRUTE</t>
  </si>
  <si>
    <t>SITUATIONS ET MOUVEMENTS</t>
  </si>
  <si>
    <t>Montant brut à l'ouverture de l'exercice</t>
  </si>
  <si>
    <t>Acquisitions Apports Créations</t>
  </si>
  <si>
    <t>Virements de poste à poste</t>
  </si>
  <si>
    <t>Suite à une réévaluation pratiquée au cours de l'exercice</t>
  </si>
  <si>
    <t>Cessions Scissions Hors service</t>
  </si>
  <si>
    <t>Montant brut à la clôture de l'exercice</t>
  </si>
  <si>
    <t>Terrains hors immeuble de placement</t>
  </si>
  <si>
    <t>Terrains immeuble de placement</t>
  </si>
  <si>
    <t>Bâtiments hors immeuble de placement</t>
  </si>
  <si>
    <t>Bâtiments immeuble de placement</t>
  </si>
  <si>
    <t>AVANCES ET ACOMPTES VERSES SUR IMMOBILISATIONS</t>
  </si>
  <si>
    <t>Immobilisations incorporelles</t>
  </si>
  <si>
    <t>Immoblisations corporelles</t>
  </si>
  <si>
    <t>NOTE 3B : BIENS PRIS EN LOCATION ACQUISITION</t>
  </si>
  <si>
    <t>NATURE DU CONTRAT      (I; M; A)</t>
  </si>
  <si>
    <t>AUGMENTATIONS  B</t>
  </si>
  <si>
    <t>DIMINUTIONS  C</t>
  </si>
  <si>
    <t>D = A +B - C</t>
  </si>
  <si>
    <t>[1]</t>
  </si>
  <si>
    <t>SOUS TOTAL : IMMOBILISATIONS INCORPORELLES</t>
  </si>
  <si>
    <t>Terrains</t>
  </si>
  <si>
    <t>Bâtiments</t>
  </si>
  <si>
    <t>SOUS TOTAL : IMMOBILISATIONS CORPORELLES</t>
  </si>
  <si>
    <t>[1] I : crédit-bail immobilier; M : crédit-bail mobilier; A : autres contrats (dédoubler le poste si montants significatifs)</t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</si>
  <si>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Indiquer la nature du bien, le nom du bailleur et la durée du bail</t>
    </r>
  </si>
  <si>
    <t>NOTE 3C : IMMOBILISATIONS (AMORTISSEMENTS)</t>
  </si>
  <si>
    <t>Amortissements cumulés à l'ouverture de l'exercice</t>
  </si>
  <si>
    <t>Augmentations : Dotations de l'exercice</t>
  </si>
  <si>
    <t>Diminutions : Amortissements relatifs aux éléments sortis de l'actif</t>
  </si>
  <si>
    <t>Cumul des amortissements à la clôture de l'exercice</t>
  </si>
  <si>
    <t>NOTE 3D : IMMOBILISATIONS (PLUS-VALUES ET MOINS VALUES DE CESSION)</t>
  </si>
  <si>
    <t>MONTANT BRUT</t>
  </si>
  <si>
    <t>AMORTISSEMENTS</t>
  </si>
  <si>
    <t>VALEUR COMPTABLE NETTE</t>
  </si>
  <si>
    <t>PRIX DE CESSION</t>
  </si>
  <si>
    <t>PLUS VALUE OU MOINS VALUE</t>
  </si>
  <si>
    <t>PRATIQUES</t>
  </si>
  <si>
    <t>C = A - B</t>
  </si>
  <si>
    <t>E = D - C</t>
  </si>
  <si>
    <t>SOUS TOTAL : IMMOBILISATIONS FINANCIERES</t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</si>
  <si>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Mentionner la justification de la cession ainsi que la date d'acquisition et la date de sortie</t>
    </r>
  </si>
  <si>
    <t>NOTE 3E : INFORMATIONS SUR LES REEVALUATIONS EFFECTUEES PAR L'ENTITE</t>
  </si>
  <si>
    <t>Nature et date des réévaluations :</t>
  </si>
  <si>
    <t>Eléments réévalués par postes du bilan</t>
  </si>
  <si>
    <t>Montants coûts historiques</t>
  </si>
  <si>
    <t>Amortissements supplémentaires</t>
  </si>
  <si>
    <t>Méthode de réévaluation utilisée :</t>
  </si>
  <si>
    <t>Traitement fiscal de l'écart de réévaluation</t>
  </si>
  <si>
    <t>et des amortissements supplémentaires :</t>
  </si>
  <si>
    <t>Montant de l'écart incorporé au capital :</t>
  </si>
  <si>
    <t>NOTE 4 : IMMOBILISATIONS FINANCIERES</t>
  </si>
  <si>
    <t>ANNEE 2019</t>
  </si>
  <si>
    <t>ANNEE 2018</t>
  </si>
  <si>
    <t>Variation en %</t>
  </si>
  <si>
    <t>Créances à un an au plus</t>
  </si>
  <si>
    <t>Créances à plus d'un an et à deux ans au plus</t>
  </si>
  <si>
    <t>Créances à plus de deux ans</t>
  </si>
  <si>
    <t>Prêts et créances</t>
  </si>
  <si>
    <t>Prêt au personnel</t>
  </si>
  <si>
    <t>Créances sur l'Etat</t>
  </si>
  <si>
    <t>Titres immobilisés</t>
  </si>
  <si>
    <t>Dépôts et cautionnements</t>
  </si>
  <si>
    <t>Intérêts courus</t>
  </si>
  <si>
    <t>TOTAL BRUT</t>
  </si>
  <si>
    <t>Dépréciations titres de participation</t>
  </si>
  <si>
    <t>Dépréciations autres immobilisations</t>
  </si>
  <si>
    <t>TOTAL NET DE DEPRECIATION</t>
  </si>
  <si>
    <t>Liste des filiales et participations :</t>
  </si>
  <si>
    <t>Dénomination sociale</t>
  </si>
  <si>
    <t>Localisation (ville/pays)</t>
  </si>
  <si>
    <t>Valeur d'acquisition</t>
  </si>
  <si>
    <t>% détenu</t>
  </si>
  <si>
    <t>Montant des capitaux propres filiale</t>
  </si>
  <si>
    <t>Résultat dernier exercice filiale</t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</si>
  <si>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Commenter toutes les créances anciennes</t>
    </r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</si>
  <si>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Dépréciation : indiquer les évènements et les circonstances qui ont motivé</t>
    </r>
  </si>
  <si>
    <t>la dépréciation ou la reprise</t>
  </si>
  <si>
    <t>NOTE 5 : ACTIF CIRCULANT HAO</t>
  </si>
  <si>
    <t>Créances sur cessions d'immobilisations</t>
  </si>
  <si>
    <t>Autres créances hors activités ordinaires</t>
  </si>
  <si>
    <t>Dépréciations des créances HAO</t>
  </si>
  <si>
    <r>
      <t>·</t>
    </r>
    <r>
      <rPr>
        <sz val="10"/>
        <color theme="1"/>
        <rFont val="Calibri"/>
        <family val="2"/>
      </rPr>
      <t> Commenter touter variation significative</t>
    </r>
  </si>
  <si>
    <t>DETTES CIRCULANTES HAO</t>
  </si>
  <si>
    <t>VARIATION EN %</t>
  </si>
  <si>
    <t>Fournisseurs d'investissements</t>
  </si>
  <si>
    <t>Fournisseurs d'investissements effets à payer</t>
  </si>
  <si>
    <t>Versements restant à effectuer sur titres de participation et titres immobilisés non libérés</t>
  </si>
  <si>
    <t>Autres dettes hors activités ordinaires</t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</si>
  <si>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Indiquer la date de cession et la nature de l'immobilisation achétée et/ou cédée</t>
    </r>
  </si>
  <si>
    <r>
      <t>·</t>
    </r>
    <r>
      <rPr>
        <sz val="10"/>
        <color theme="1"/>
        <rFont val="Calibri"/>
        <family val="2"/>
      </rPr>
      <t> Expliquer toute variation significative</t>
    </r>
  </si>
  <si>
    <r>
      <t>NOTE 6 : STOCKS ET ENCOURS</t>
    </r>
    <r>
      <rPr>
        <b/>
        <vertAlign val="superscript"/>
        <sz val="14"/>
        <color theme="0"/>
        <rFont val="Calibri"/>
        <family val="2"/>
        <scheme val="minor"/>
      </rPr>
      <t>(1)</t>
    </r>
  </si>
  <si>
    <t>Marchandises</t>
  </si>
  <si>
    <t>Matières premmières et fournitures liées</t>
  </si>
  <si>
    <t>Autres approvisionnements</t>
  </si>
  <si>
    <t>Produits en cours</t>
  </si>
  <si>
    <t>Services en cours</t>
  </si>
  <si>
    <t>Produits finis</t>
  </si>
  <si>
    <t>Produits intermédiaires</t>
  </si>
  <si>
    <t>Stocks en cours de cours, en consignation ou en dépôt</t>
  </si>
  <si>
    <t>TOTAL BRUT STOCKS ET EN COURS</t>
  </si>
  <si>
    <t>Dépréciations des stocks</t>
  </si>
  <si>
    <t>(1) : Les stocks HAO seront inscrits dans l'actif circulant HAO que lorsque leur montant total est significatif</t>
  </si>
  <si>
    <t>(supérieur à 5% du total de l'actif circulant)</t>
  </si>
  <si>
    <t>NOTE 7 : CLIENTS PRODUITS A RECEVOIR</t>
  </si>
  <si>
    <t>Clients (hors réserves de propriété Groupe)</t>
  </si>
  <si>
    <t>Clients effets à recevoir (hors réserves de propriété Groupe)</t>
  </si>
  <si>
    <t>Clients effets à recevoir avec réserves de propriété Groupe</t>
  </si>
  <si>
    <t>Clients effets à recevoir Groupe</t>
  </si>
  <si>
    <t>Créances sur cession d'immobilisations</t>
  </si>
  <si>
    <t>Clients effets escomptés et non échus</t>
  </si>
  <si>
    <t>Créances litigieuses ou douteuses</t>
  </si>
  <si>
    <t>Clients produits à recevoir</t>
  </si>
  <si>
    <t>TOTAL BRUT CLIENTS</t>
  </si>
  <si>
    <t>Dépréciations des comptes clients</t>
  </si>
  <si>
    <t>Clients, avances reçues hors groupe</t>
  </si>
  <si>
    <t>Clients, avances reçues groupe</t>
  </si>
  <si>
    <t>Autres clients créditeurs</t>
  </si>
  <si>
    <t>TOTAL CLIENTS CREDITEURS</t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</si>
  <si>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Commenter toutes variations significatives</t>
    </r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</si>
  <si>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Indiquer pour les créances du groupe, le nom de la société du groupe et le % de titres détenues</t>
    </r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</si>
  <si>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Indiquer les évènements et les circonstances qui ont conduit à la dépréciation et à la reprise</t>
    </r>
  </si>
  <si>
    <t>NOTE 8 : AUTRES CREANCES</t>
  </si>
  <si>
    <t>Organismes sociaux</t>
  </si>
  <si>
    <t>Etat et collectivités publiques</t>
  </si>
  <si>
    <t>Apporteurs, associés et Groupe</t>
  </si>
  <si>
    <t>Compte transitoire ajustement spécial lié à la révision du SYSCOHADA</t>
  </si>
  <si>
    <t>Autres débiteurs divers</t>
  </si>
  <si>
    <t>Comptes permanents non bloqués des établissements et des succursales</t>
  </si>
  <si>
    <t>Comptes de liaison charges et produits</t>
  </si>
  <si>
    <t>Comptes de liaison des sociétés en participation</t>
  </si>
  <si>
    <t>Dépréciations des autres créances</t>
  </si>
  <si>
    <r>
      <t>·</t>
    </r>
    <r>
      <rPr>
        <sz val="10"/>
        <color theme="1"/>
        <rFont val="Calibri"/>
        <family val="2"/>
      </rPr>
      <t> Justifier toute variation significative</t>
    </r>
  </si>
  <si>
    <t>NOTE 8 : TABLEAU D'ETALEMENT DES CHARGES IMMOBILISEES</t>
  </si>
  <si>
    <t>Frais d'établissement</t>
  </si>
  <si>
    <t>Charges à répartir sur plusiers exercices</t>
  </si>
  <si>
    <t>Primes de remboursement des obligations</t>
  </si>
  <si>
    <t>Montant global à étaler au 1er janvier 2018</t>
  </si>
  <si>
    <t>Durée d'étalement</t>
  </si>
  <si>
    <t>Comptes</t>
  </si>
  <si>
    <t>Montants</t>
  </si>
  <si>
    <t>Exercice 2018</t>
  </si>
  <si>
    <t>60…</t>
  </si>
  <si>
    <t>61…</t>
  </si>
  <si>
    <t>62…</t>
  </si>
  <si>
    <t>63…</t>
  </si>
  <si>
    <t>64…</t>
  </si>
  <si>
    <t>65…</t>
  </si>
  <si>
    <t>66…</t>
  </si>
  <si>
    <t>67…</t>
  </si>
  <si>
    <t>68…</t>
  </si>
  <si>
    <t>69…</t>
  </si>
  <si>
    <t>……..</t>
  </si>
  <si>
    <t>Total exercice 2018</t>
  </si>
  <si>
    <t>Total exercice 2019</t>
  </si>
  <si>
    <t>Total exercice 2020</t>
  </si>
  <si>
    <t>Total exercice 2021</t>
  </si>
  <si>
    <t>Total exercice 2022</t>
  </si>
  <si>
    <t>NOTE 9 : TITRES DE PLACEMENT</t>
  </si>
  <si>
    <t>Titres de trésor et bons de caisse à court terme</t>
  </si>
  <si>
    <t>Actions</t>
  </si>
  <si>
    <t>Obligations</t>
  </si>
  <si>
    <t>Bons de souscription</t>
  </si>
  <si>
    <t>Titres négociables  hors régions</t>
  </si>
  <si>
    <t>Autres valeurs assimilées</t>
  </si>
  <si>
    <t>Dépréciations des titres</t>
  </si>
  <si>
    <r>
      <t>·</t>
    </r>
    <r>
      <rPr>
        <sz val="10"/>
        <color theme="1"/>
        <rFont val="Calibri"/>
        <family val="2"/>
      </rPr>
      <t> Justifier toutes variations significatives</t>
    </r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</si>
  <si>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Pour les titres côtés à une bourse de valeur : indiquer le nombre, le prix unitaire d'acquisition et le cours de</t>
    </r>
  </si>
  <si>
    <t>la bourse au 31 décembre</t>
  </si>
  <si>
    <r>
      <t>·</t>
    </r>
    <r>
      <rPr>
        <sz val="10"/>
        <color theme="1"/>
        <rFont val="Calibri"/>
        <family val="2"/>
      </rPr>
      <t> Faire ressortir les actions ou parts propres et indiquer la date d'acquisition et le nombre de titres détenus</t>
    </r>
  </si>
  <si>
    <t>NOTE 10 : VALEURS A ENCAISSER</t>
  </si>
  <si>
    <t>Effets à encaisser</t>
  </si>
  <si>
    <t>Effets à l'encaissement</t>
  </si>
  <si>
    <t>Chèques à encaisser</t>
  </si>
  <si>
    <t>Chèques à l'encaissement</t>
  </si>
  <si>
    <t>Cartes de crédit à encaisser</t>
  </si>
  <si>
    <t>Autres valeurs à encaisser</t>
  </si>
  <si>
    <t>TOTAL BRUT VALEURS A ENCAISSER</t>
  </si>
  <si>
    <t>Dépréciations des valeurs à encaisser</t>
  </si>
  <si>
    <r>
      <t>·</t>
    </r>
    <r>
      <rPr>
        <sz val="10"/>
        <color theme="1"/>
        <rFont val="Calibri"/>
        <family val="2"/>
      </rPr>
      <t> Commenter toute variation significative</t>
    </r>
  </si>
  <si>
    <t>NOTE 11 : DISPONIBILITES</t>
  </si>
  <si>
    <t>Banques locales</t>
  </si>
  <si>
    <t>Banques autres états région</t>
  </si>
  <si>
    <t>Banques, dépôt à terme</t>
  </si>
  <si>
    <t>Autres banques</t>
  </si>
  <si>
    <t>Banques, intérêts courus</t>
  </si>
  <si>
    <t>Chèques postaux</t>
  </si>
  <si>
    <t>Autres établissements financiers</t>
  </si>
  <si>
    <t>Etablissements financiers intérêts courus</t>
  </si>
  <si>
    <t>Intruments de trésorerie</t>
  </si>
  <si>
    <t>Caisse</t>
  </si>
  <si>
    <t>Casse électronique mobile</t>
  </si>
  <si>
    <t>Régies d'avances et virements accréditifs</t>
  </si>
  <si>
    <t>TOTAL BRUT DISPONIBILITES</t>
  </si>
  <si>
    <t>Dépréciations</t>
  </si>
  <si>
    <r>
      <t>·</t>
    </r>
    <r>
      <rPr>
        <sz val="10"/>
        <color theme="1"/>
        <rFont val="Calibri"/>
        <family val="2"/>
      </rPr>
      <t> Indiquer la date de rapprochement des comptes bancaires</t>
    </r>
  </si>
  <si>
    <r>
      <t>·</t>
    </r>
    <r>
      <rPr>
        <sz val="10"/>
        <color theme="1"/>
        <rFont val="Calibri"/>
        <family val="2"/>
      </rPr>
      <t> Indiquer la date d'inventaire de la caisse et des instruments de monnaie électronique</t>
    </r>
  </si>
  <si>
    <r>
      <t>·</t>
    </r>
    <r>
      <rPr>
        <sz val="10"/>
        <color theme="1"/>
        <rFont val="Calibri"/>
        <family val="2"/>
      </rPr>
      <t> Détailler les instruments de monnaie électronique si le montant est significatif</t>
    </r>
  </si>
  <si>
    <t>NB : Banques et intérêts courus et Etablissement financiers intérêts courus figurent dans cette rubrique</t>
  </si>
  <si>
    <t>en négatif si le compte principal est débiteur</t>
  </si>
  <si>
    <t>NOTE 12 : ECARTS DE CONVERSION</t>
  </si>
  <si>
    <t>Devises</t>
  </si>
  <si>
    <t>Montant en devises</t>
  </si>
  <si>
    <t>Cours UML année acquisition</t>
  </si>
  <si>
    <t>Cours UML 31/12</t>
  </si>
  <si>
    <t>Variation en valeur absolue</t>
  </si>
  <si>
    <r>
      <t xml:space="preserve">Ecarts de conversion actif :
</t>
    </r>
    <r>
      <rPr>
        <i/>
        <sz val="10"/>
        <color theme="1"/>
        <rFont val="Calibri"/>
        <family val="2"/>
        <scheme val="minor"/>
      </rPr>
      <t>Détailler les créances et dettes concernées</t>
    </r>
  </si>
  <si>
    <r>
      <t xml:space="preserve">Ecarts de conversion passif :
</t>
    </r>
    <r>
      <rPr>
        <i/>
        <sz val="10"/>
        <color theme="1"/>
        <rFont val="Calibri"/>
        <family val="2"/>
        <scheme val="minor"/>
      </rPr>
      <t>Détailler les créances et dettes concernées</t>
    </r>
  </si>
  <si>
    <r>
      <t>·</t>
    </r>
    <r>
      <rPr>
        <sz val="10"/>
        <color theme="1"/>
        <rFont val="Calibri"/>
        <family val="2"/>
      </rPr>
      <t> Faire un commentaire</t>
    </r>
  </si>
  <si>
    <t>TRANSFERTS DE CHARGES</t>
  </si>
  <si>
    <t>ANNEE N</t>
  </si>
  <si>
    <t>ANNEE N-1</t>
  </si>
  <si>
    <r>
      <t xml:space="preserve">Transferts de charges d'exploitation :
</t>
    </r>
    <r>
      <rPr>
        <i/>
        <sz val="10"/>
        <color theme="1"/>
        <rFont val="Calibri"/>
        <family val="2"/>
        <scheme val="minor"/>
      </rPr>
      <t>Détailler la nature des charges transférées</t>
    </r>
  </si>
  <si>
    <r>
      <t xml:space="preserve">Transferts de charges financières :
</t>
    </r>
    <r>
      <rPr>
        <i/>
        <sz val="10"/>
        <color theme="1"/>
        <rFont val="Calibri"/>
        <family val="2"/>
        <scheme val="minor"/>
      </rPr>
      <t>Détailler la nature des charges transférées</t>
    </r>
  </si>
  <si>
    <t>NOTE 13 : CAPITAL (VALEUR NOMINALE DES ACTIONS OU PARTS)</t>
  </si>
  <si>
    <t>Valeur nominale des actions ou parts :</t>
  </si>
  <si>
    <t>NOMS ET PRENOMS</t>
  </si>
  <si>
    <t>Nationalité</t>
  </si>
  <si>
    <t>Nature des actions ou parts (ordinaires ou préférences)</t>
  </si>
  <si>
    <t>Nombre</t>
  </si>
  <si>
    <t>Montant total</t>
  </si>
  <si>
    <t>Cessions ou remboursements en cours d'exercice</t>
  </si>
  <si>
    <t>Apporteurs, capital non appelé</t>
  </si>
  <si>
    <r>
      <t>·</t>
    </r>
    <r>
      <rPr>
        <sz val="10"/>
        <color theme="1"/>
        <rFont val="Calibri"/>
        <family val="2"/>
      </rPr>
      <t> Indiquer si possible le montant du capital à la constitution</t>
    </r>
  </si>
  <si>
    <r>
      <t>·</t>
    </r>
    <r>
      <rPr>
        <sz val="10"/>
        <color theme="1"/>
        <rFont val="Calibri"/>
        <family val="2"/>
      </rPr>
      <t> Indiquer si possible les dates des AGE et le montant du capital augmenté en cas d'augmentation de capital</t>
    </r>
  </si>
  <si>
    <r>
      <t>·</t>
    </r>
    <r>
      <rPr>
        <sz val="10"/>
        <color theme="1"/>
        <rFont val="Calibri"/>
        <family val="2"/>
      </rPr>
      <t> Indiquer si possible les dates des AGE et le montant du capital diminué en cas de réduction de capital</t>
    </r>
  </si>
  <si>
    <r>
      <t>·</t>
    </r>
    <r>
      <rPr>
        <sz val="10"/>
        <color theme="1"/>
        <rFont val="Calibri"/>
        <family val="2"/>
      </rPr>
      <t> Indiquer les avantages accordés aux actions de préférence</t>
    </r>
  </si>
  <si>
    <r>
      <t>·</t>
    </r>
    <r>
      <rPr>
        <sz val="10"/>
        <color theme="1"/>
        <rFont val="Calibri"/>
        <family val="2"/>
      </rPr>
      <t> Apporteurs, capital non appelé : indiquer le délai restant pour appeler le capital</t>
    </r>
  </si>
  <si>
    <t>NOTE 14 : PRIMES ET RESERVES</t>
  </si>
  <si>
    <t>VARIATION EN VALEUR ABSOLUE</t>
  </si>
  <si>
    <t>Prime d'apport</t>
  </si>
  <si>
    <t>Primes d'émission</t>
  </si>
  <si>
    <t>Prime de fusion</t>
  </si>
  <si>
    <t>Primes de conversion</t>
  </si>
  <si>
    <t>Autres primes</t>
  </si>
  <si>
    <t>TOTAL PRIMES</t>
  </si>
  <si>
    <t>Réserves légales</t>
  </si>
  <si>
    <t>Réserves statutaires</t>
  </si>
  <si>
    <t>Réserves de plus-values nettes à long terme</t>
  </si>
  <si>
    <t>Réserves d'attribution gratuite d'actions au personnel salarié et aux dirigeants</t>
  </si>
  <si>
    <t>Autres réserves réglementées</t>
  </si>
  <si>
    <t>TOTAL RESERVES INDISPONIBLES</t>
  </si>
  <si>
    <r>
      <t>·</t>
    </r>
    <r>
      <rPr>
        <sz val="10"/>
        <color theme="1"/>
        <rFont val="Calibri"/>
        <family val="2"/>
      </rPr>
      <t> Indiquer les dates de l'AGE qui a décidé des primes d'apport, d'émission de fusion</t>
    </r>
  </si>
  <si>
    <r>
      <t>·</t>
    </r>
    <r>
      <rPr>
        <sz val="10"/>
        <color theme="1"/>
        <rFont val="Calibri"/>
        <family val="2"/>
      </rPr>
      <t> Indiquer le détail des réserves libres</t>
    </r>
  </si>
  <si>
    <r>
      <t>·</t>
    </r>
    <r>
      <rPr>
        <sz val="10"/>
        <color theme="1"/>
        <rFont val="Calibri"/>
        <family val="2"/>
      </rPr>
      <t> Indiquer le montant restant à doter et le taux de dotation de la réserve légale</t>
    </r>
  </si>
  <si>
    <r>
      <t>·</t>
    </r>
    <r>
      <rPr>
        <sz val="10"/>
        <color theme="1"/>
        <rFont val="Calibri"/>
        <family val="2"/>
      </rPr>
      <t> Indiquer la date de l'AGO qui justifie la variation des réserves et du report à nouveau</t>
    </r>
  </si>
  <si>
    <t>NOTE 15A : SUBVENTIONS ET PROVISIONS REGLEMENTEES</t>
  </si>
  <si>
    <t>Année 2019</t>
  </si>
  <si>
    <t>Régime fiscal</t>
  </si>
  <si>
    <t>Échéances</t>
  </si>
  <si>
    <t>Régions</t>
  </si>
  <si>
    <t>Départements</t>
  </si>
  <si>
    <t>Communes et collectivités publiques décentralisées</t>
  </si>
  <si>
    <t>Entités publiques ou mixtes</t>
  </si>
  <si>
    <t>Entités et organismes privés</t>
  </si>
  <si>
    <t>TOTAL SUBVENTIONS</t>
  </si>
  <si>
    <t>Amortissements dérogatoires</t>
  </si>
  <si>
    <t>Plus-values de cession à réinvestir</t>
  </si>
  <si>
    <t>Provision spéciale de réévaluation</t>
  </si>
  <si>
    <t>3E</t>
  </si>
  <si>
    <t>Provisions réglementées relatives aux immobilisations</t>
  </si>
  <si>
    <t>Provisions réglementées relatives aux stocks</t>
  </si>
  <si>
    <t>Provisions pour investissement</t>
  </si>
  <si>
    <t>Autres provisions et fonds réglementés</t>
  </si>
  <si>
    <t>TOTAL PROVISIONS REGLEMENTEES</t>
  </si>
  <si>
    <t>TOTAL SUBVENTIONS ET PROVISIONS REGLEMENTEES</t>
  </si>
  <si>
    <r>
      <t>NOTE 15B : AUTRES FONDS PROPRES</t>
    </r>
    <r>
      <rPr>
        <b/>
        <vertAlign val="superscript"/>
        <sz val="14"/>
        <color theme="0"/>
        <rFont val="Calibri"/>
        <family val="2"/>
        <scheme val="minor"/>
      </rPr>
      <t>(1)</t>
    </r>
  </si>
  <si>
    <t>Avances conditionnées</t>
  </si>
  <si>
    <t>Titres subordonnés à durée indéterminée (TSDI)</t>
  </si>
  <si>
    <t>Obligations remboursables en actions (ORA)</t>
  </si>
  <si>
    <t>(1) : Le cas échéant, une rubrique "Autres fonds propre" (montant des émissions de titres participatifs,</t>
  </si>
  <si>
    <t xml:space="preserve"> avances conditionnées,…) sur une ligne séparée est intercalée entre les rubriques</t>
  </si>
  <si>
    <t>"TOTAL CAPTAUX PROPRES ET RESSOURCES ASSIMILEES" et "EMPRUNTS ET DETTES FINANCIERES" si le</t>
  </si>
  <si>
    <t>montant des autres fonds propres est significatif.</t>
  </si>
  <si>
    <r>
      <t>·</t>
    </r>
    <r>
      <rPr>
        <sz val="10"/>
        <color theme="1"/>
        <rFont val="Calibri"/>
        <family val="2"/>
      </rPr>
      <t> Justifier l'inscription de ces dettes dans une rubrique spécifique du passif du bilan "autres fonds</t>
    </r>
  </si>
  <si>
    <t>propres" (faible probabilité de remboursement, absence d'échéancier…)</t>
  </si>
  <si>
    <r>
      <t>·</t>
    </r>
    <r>
      <rPr>
        <sz val="10"/>
        <color theme="1"/>
        <rFont val="Calibri"/>
        <family val="2"/>
      </rPr>
      <t> Justifier le caractère significatif du montant total de cette rubrique</t>
    </r>
  </si>
  <si>
    <t>NOTE 16A : DETTES FINANCIERES ET RESSOURCES ASSIMILEES</t>
  </si>
  <si>
    <t>Dettes à un an au plus</t>
  </si>
  <si>
    <t>Dettes à plus d'un an et à deux ans au plus</t>
  </si>
  <si>
    <t>Dettes à plus de deux ans</t>
  </si>
  <si>
    <t>Emprunts obligataires</t>
  </si>
  <si>
    <t>Emprunts et dettes auprès des établissements de crédit</t>
  </si>
  <si>
    <t>Avances reçues de l'Etat</t>
  </si>
  <si>
    <t>Avances reçues et comptes courants bloqués</t>
  </si>
  <si>
    <t>Dépôts et cautionnements reçus</t>
  </si>
  <si>
    <t>Avances assorties de conditions particulières</t>
  </si>
  <si>
    <t>Autres emprunts et dettes</t>
  </si>
  <si>
    <t>Dettes liées à des participations</t>
  </si>
  <si>
    <t>Comptes permanents bloqués des établissements et succursales</t>
  </si>
  <si>
    <t>TOTAL EMPRUNTS ET DETTES FINANCIERES</t>
  </si>
  <si>
    <t>Crédit bail immobilier</t>
  </si>
  <si>
    <t>Crédit bail mobilier</t>
  </si>
  <si>
    <t>Location vente</t>
  </si>
  <si>
    <t>Autres dettes de location acquisition</t>
  </si>
  <si>
    <t>TOTAL DETTES DE LOCATION ACQUISITION</t>
  </si>
  <si>
    <t>Provisions pour litiges</t>
  </si>
  <si>
    <t>Provisions pour garantie donnés aux clients</t>
  </si>
  <si>
    <t>Provisions pour pertes sur marchés à achèvement futur</t>
  </si>
  <si>
    <t>Provisions pour pertes de change</t>
  </si>
  <si>
    <t>Provisions pour impôts</t>
  </si>
  <si>
    <t>Provisions pour pensions et obligations assimilées</t>
  </si>
  <si>
    <t>Actif du régime de retraite</t>
  </si>
  <si>
    <t>Provisions pour restructuration</t>
  </si>
  <si>
    <t>Provisions pour amendes et pénalités</t>
  </si>
  <si>
    <t>Provisions de propre assureur</t>
  </si>
  <si>
    <t>Provisions pour démantèlement et remise en état</t>
  </si>
  <si>
    <t>Provisions de droits à déduction</t>
  </si>
  <si>
    <t>Autres provisions</t>
  </si>
  <si>
    <t>TOTAL PROVISIONS POUR RISQUES ET CHARGES</t>
  </si>
  <si>
    <t>NOTE 16B : ENGAGEMENTS DE RETRAITE ET AVANTAGES  ASSIMILES (METHODE ACTURIELLE)</t>
  </si>
  <si>
    <t>HYPOTHESES ACTUARIELLES</t>
  </si>
  <si>
    <t>Taux d'augmentation des salaires</t>
  </si>
  <si>
    <t>Taux d'actualisation</t>
  </si>
  <si>
    <t>Taux d'inflation</t>
  </si>
  <si>
    <t>Probabilité d'être présent dans l'entité à la date de départ à la retraite (expérience passée)</t>
  </si>
  <si>
    <t>Probabilité d'être en vie à l'âge de départ à la retraite (table de mortalité)</t>
  </si>
  <si>
    <t>Taux de rendement effectif des actifs du régime</t>
  </si>
  <si>
    <r>
      <t>·</t>
    </r>
    <r>
      <rPr>
        <sz val="10"/>
        <color theme="1"/>
        <rFont val="Calibri"/>
        <family val="2"/>
      </rPr>
      <t> Commenter les variations d'hypothèses actuarielles utilisées pour le calcul des</t>
    </r>
  </si>
  <si>
    <t>engagements de retraite et avantages assimilés.</t>
  </si>
  <si>
    <t>VARIATION DE LA VALEUR DE L'ENGAGEMENT DE RETRAITE AU COURS DE L'EXERCICE</t>
  </si>
  <si>
    <t>OBLIGATION AU TITRE DES ENGAGEMENTS DE RETRAITE A L'OUVERTURE</t>
  </si>
  <si>
    <t>Coût des services rendus aucours de l'exercice</t>
  </si>
  <si>
    <t>Coût financier</t>
  </si>
  <si>
    <t>Pertes actuarielles / (gain)</t>
  </si>
  <si>
    <t>Prestations payées au cours de l'exercice</t>
  </si>
  <si>
    <t>Coût des services passés</t>
  </si>
  <si>
    <r>
      <t>·</t>
    </r>
    <r>
      <rPr>
        <sz val="10"/>
        <color theme="1"/>
        <rFont val="Calibri"/>
        <family val="2"/>
      </rPr>
      <t> indiquer le montant de la charge par nature comptabilisée au cours de l'exercice.</t>
    </r>
  </si>
  <si>
    <t>ANALYSES DE SENSIBILITE DES HYPOTHESES ACTUARIELLES</t>
  </si>
  <si>
    <t>Augmentation</t>
  </si>
  <si>
    <t>Diminution</t>
  </si>
  <si>
    <t>Taux d'actualisation (variation de …%)</t>
  </si>
  <si>
    <t>Taux de progression des salaires (variation de …%)</t>
  </si>
  <si>
    <t>Taux de départ du personnel (variation de …%)</t>
  </si>
  <si>
    <r>
      <t>·</t>
    </r>
    <r>
      <rPr>
        <sz val="10"/>
        <color theme="1"/>
        <rFont val="Calibri"/>
        <family val="2"/>
      </rPr>
      <t> Indiquer l'impact des variations obtenues sur lemontant des engagements de retraite.</t>
    </r>
  </si>
  <si>
    <t>NOTE 16B bis : ENGAGEMENTS DE RETRAITE ET AVANTAGES  ASSIMILES (METHODE ACTURIELLE)</t>
  </si>
  <si>
    <t>Excercice clos le :  =</t>
  </si>
  <si>
    <t>Durée en mois : =</t>
  </si>
  <si>
    <t>ACTIF/PASSIF NET COMPTABILISE AU TITRE DES REGIMES FINANCES</t>
  </si>
  <si>
    <t>Valeur actuelle de l'obligation résultant de régimes financés</t>
  </si>
  <si>
    <t>Valeur actuelle des actifs affectés aux plans de retraite</t>
  </si>
  <si>
    <t>Excédent / Déficit de régime</t>
  </si>
  <si>
    <r>
      <t>·</t>
    </r>
    <r>
      <rPr>
        <sz val="10"/>
        <color theme="1"/>
        <rFont val="Calibri"/>
        <family val="2"/>
      </rPr>
      <t> indiquer le montant comptabilisé au passif (ou actif) à la clôture de l'exercice.</t>
    </r>
  </si>
  <si>
    <t>VALEUR ACTUELLE DES ACTIFS DU REGIME</t>
  </si>
  <si>
    <t>Rendement attendu</t>
  </si>
  <si>
    <t>Juste valeur des actifs</t>
  </si>
  <si>
    <r>
      <t>·</t>
    </r>
    <r>
      <rPr>
        <sz val="10"/>
        <color theme="1"/>
        <rFont val="Calibri"/>
        <family val="2"/>
      </rPr>
      <t> Expliquer comment les taux de rendement par catégorie d'actifs et global ont été déterminés.</t>
    </r>
  </si>
  <si>
    <r>
      <t>·</t>
    </r>
    <r>
      <rPr>
        <sz val="10"/>
        <color theme="1"/>
        <rFont val="Calibri"/>
        <family val="2"/>
      </rPr>
      <t> Indiquer le montant des rendements réels des actifs affectés aux plans en N et N-1.</t>
    </r>
  </si>
  <si>
    <t>NOTE 16C : ACTIFS ET PASSIFS EVENTUELS</t>
  </si>
  <si>
    <t>ACTIF EVENTUEL</t>
  </si>
  <si>
    <t>Litiges</t>
  </si>
  <si>
    <t>…………………………..</t>
  </si>
  <si>
    <t>PASSIF EVENTUEL</t>
  </si>
  <si>
    <r>
      <t>·</t>
    </r>
    <r>
      <rPr>
        <sz val="10"/>
        <color theme="1"/>
        <rFont val="Calibri"/>
        <family val="2"/>
      </rPr>
      <t> Décrire les pricipales caractéristiques des actifs / actifs éventuels, l'horizon de temps auquel</t>
    </r>
  </si>
  <si>
    <t>les encaissements / décaissements sont attendus et les éventuels remboursements à percevoir.</t>
  </si>
  <si>
    <t>NOTE 17 : FOURNISSEURS D'EXPLOITATION</t>
  </si>
  <si>
    <t>Fournisseurs (hors groupe)</t>
  </si>
  <si>
    <t>Fournisseurs effets à payer (hors groupe)</t>
  </si>
  <si>
    <t>Fournisseurs, dettes et effets à payer groupe</t>
  </si>
  <si>
    <t>Fournisseurs, factures non parvenues (hors groupe)</t>
  </si>
  <si>
    <t>Fournisseurs, factures non parvenues (groupe)</t>
  </si>
  <si>
    <t>TOTAL FOURNISSEURS</t>
  </si>
  <si>
    <t>Fournisseurs, avances et acomptes (hors groupe)</t>
  </si>
  <si>
    <t>Fournisseurs, avances et acomptes (groupe)</t>
  </si>
  <si>
    <t>Autres fournisseurs débiteurs</t>
  </si>
  <si>
    <t>TOTAL FOURNISSEURS DEBITEURS</t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</si>
  <si>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Indiquer pour les dettes du groupe, le nom de la société du groupe et le % de titres détenues</t>
    </r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</si>
  <si>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Commenter toutes les dettes anciennes</t>
    </r>
  </si>
  <si>
    <t>NOTE 18 : DETTES FISCALES ET SOCIALES</t>
  </si>
  <si>
    <t>Autres personnel</t>
  </si>
  <si>
    <t>Caisse de sécurité sociale</t>
  </si>
  <si>
    <t>Caisse de retraite</t>
  </si>
  <si>
    <t>Autres organismes sociaux</t>
  </si>
  <si>
    <t>Etat, impôts sur les bénéfices</t>
  </si>
  <si>
    <t>Etat, impôts et taxes</t>
  </si>
  <si>
    <t>Etat, TVA</t>
  </si>
  <si>
    <t>Etat, impôts retenus à la source</t>
  </si>
  <si>
    <t>Autres dettes Etat</t>
  </si>
  <si>
    <t>NOTE 19 : AUTRES DETTES ET PROVISIONS POUR RISQUES A COURT TERME</t>
  </si>
  <si>
    <t>Apporteurs, opérations sur le capital</t>
  </si>
  <si>
    <t>Associés, compte courant</t>
  </si>
  <si>
    <t>Associés, dividendes à payer</t>
  </si>
  <si>
    <t>Groupe, comptes courants</t>
  </si>
  <si>
    <t>Autres dettes associés</t>
  </si>
  <si>
    <t>TOTAL DETTES ASSOCIES</t>
  </si>
  <si>
    <t>Créditeurs divers</t>
  </si>
  <si>
    <t>Obligataires</t>
  </si>
  <si>
    <t>Rémunérations d'administrateurs</t>
  </si>
  <si>
    <t>Compte du factor</t>
  </si>
  <si>
    <t>Versements restant à effectuer sur titres de placements non libérés</t>
  </si>
  <si>
    <t>Autres créditeur divers</t>
  </si>
  <si>
    <t>TOTAL CREDITEURS DIVERS</t>
  </si>
  <si>
    <t>TOTAL COMPTES DE LIAISON</t>
  </si>
  <si>
    <t>TOTAL AUTRES DETTES</t>
  </si>
  <si>
    <t>Provisions pour risques à court terme (voir note 28)</t>
  </si>
  <si>
    <t>NOTE 20 : BANQUES, CREDIT D'ESCOMPTE ET TRESORERIE</t>
  </si>
  <si>
    <t>Escomptes de crédit de campagne</t>
  </si>
  <si>
    <t>Escomptes de crédit ordinaires</t>
  </si>
  <si>
    <t>TOTAL BANQUES, CREDITS D'ESCOMPTE ET DE TRESORERIE</t>
  </si>
  <si>
    <t>Banques autres états régions</t>
  </si>
  <si>
    <t>Auttres banques</t>
  </si>
  <si>
    <t>Banques intérêts courus</t>
  </si>
  <si>
    <t>Crédits de trésorerie</t>
  </si>
  <si>
    <t>TOTAL BANQUES, CREDITS DE TRESORERIE</t>
  </si>
  <si>
    <r>
      <t>·</t>
    </r>
    <r>
      <rPr>
        <sz val="10"/>
        <color theme="1"/>
        <rFont val="Calibri"/>
        <family val="2"/>
      </rPr>
      <t> Indiquer le nom de l'organisme les conditions de crédit, le taux d'intérêt, la durée du crédit.</t>
    </r>
  </si>
  <si>
    <t>NB : Banques et intérêts courus figure dans cette rubrique en négatif si le compte principal attaché est créditeur.</t>
  </si>
  <si>
    <t>NOTE 21 : CHIFFRE D'AFFAIRES ET AUTRES PRODUITS</t>
  </si>
  <si>
    <t>Ventes hors région</t>
  </si>
  <si>
    <t>Ventes Groupe</t>
  </si>
  <si>
    <t>Ventes sur internet</t>
  </si>
  <si>
    <t>TOTAL VENTES MARCHANDISES</t>
  </si>
  <si>
    <t>TOTAL VENTES PRODUITS FABRIQUES</t>
  </si>
  <si>
    <t>TOTAL VENTES DE TRAVAUX ET SERVICES VENDUS</t>
  </si>
  <si>
    <t>Produits accessoires</t>
  </si>
  <si>
    <t>TOTAL CHIFFRE D'AFFAIRES</t>
  </si>
  <si>
    <t>TOTAL AUTRES PRODUITS</t>
  </si>
  <si>
    <r>
      <t>·</t>
    </r>
    <r>
      <rPr>
        <sz val="10"/>
        <color theme="1"/>
        <rFont val="Calibri"/>
        <family val="2"/>
      </rPr>
      <t> Détailler, produits intermédiaires, produits résiduels, produits accessoires, autres produits si significatifs.</t>
    </r>
  </si>
  <si>
    <t>NOTE 22 : ACHATS</t>
  </si>
  <si>
    <t>TOTAL ACHATS DE MARCHANDISES</t>
  </si>
  <si>
    <t>TOTAL ACHATS MATIERES PREMIERES ET FOURNITURES LEES</t>
  </si>
  <si>
    <t>Matières consommables</t>
  </si>
  <si>
    <t>Matières combustibles</t>
  </si>
  <si>
    <t>Produits d'entretien</t>
  </si>
  <si>
    <t>Fournitures d'atelier, d'usine et de magasin</t>
  </si>
  <si>
    <t>Eau</t>
  </si>
  <si>
    <t>Electricité</t>
  </si>
  <si>
    <t>Autres énergies</t>
  </si>
  <si>
    <t>Fournitures d'entretien</t>
  </si>
  <si>
    <t>Fourniture de bureau</t>
  </si>
  <si>
    <t>Petit matériel et outillages</t>
  </si>
  <si>
    <t>Achats d'études, prestations de services, de travaux matériel et équipements</t>
  </si>
  <si>
    <t>Achats d'emballages</t>
  </si>
  <si>
    <t>Remise, rabais, remises et ristournes</t>
  </si>
  <si>
    <t>TOTAL AUTRES ACHATS</t>
  </si>
  <si>
    <t>NOTE 23 : TRANSPORTS</t>
  </si>
  <si>
    <t>Transports sur ventes</t>
  </si>
  <si>
    <t>Transports pour le compte de tiers</t>
  </si>
  <si>
    <t>Transport du personnel</t>
  </si>
  <si>
    <t>Transport  de plis</t>
  </si>
  <si>
    <t>TOTAL TRANSPORTS</t>
  </si>
  <si>
    <t>NOTE 24 : SERVICES EXTERIEURS</t>
  </si>
  <si>
    <t>Sous-traitance générale</t>
  </si>
  <si>
    <t>Locations et charges locatives</t>
  </si>
  <si>
    <t>Redevances de location acquisition</t>
  </si>
  <si>
    <t>Entretien, réparations et maintenance</t>
  </si>
  <si>
    <t>Primes d'assurance</t>
  </si>
  <si>
    <t>Etudes, recherches et documentation</t>
  </si>
  <si>
    <t>Publicité, publications, relations publiques</t>
  </si>
  <si>
    <t>Frais de télécommunications</t>
  </si>
  <si>
    <t>Frais bancaires</t>
  </si>
  <si>
    <t>Rémunérations d'intermédiaires et de conseils</t>
  </si>
  <si>
    <t>Frais de formation du personnel</t>
  </si>
  <si>
    <t>Redevances pour brevets, licences, logiciels, concession et droits similaires</t>
  </si>
  <si>
    <t>Cotisations</t>
  </si>
  <si>
    <t>Autres charges externes</t>
  </si>
  <si>
    <t>TOTAL SERVICES EXTERIEURS</t>
  </si>
  <si>
    <t>NOTE 25 : IMPOTS ET TAXES</t>
  </si>
  <si>
    <t>Impôts et taxes directs</t>
  </si>
  <si>
    <t>Impôts et taxes indirects</t>
  </si>
  <si>
    <t>Droits d'enregistrement</t>
  </si>
  <si>
    <t>Pénalités et amendes fiscales</t>
  </si>
  <si>
    <t>Autres impôts et taxes</t>
  </si>
  <si>
    <t>TOTAL IMPOTS ET TAXES</t>
  </si>
  <si>
    <t>NOTE 26 : AUTRES CHARGES</t>
  </si>
  <si>
    <t>Pertes sur créances clients</t>
  </si>
  <si>
    <t>Pertes sur autres débiteurs</t>
  </si>
  <si>
    <t>Quote-part de résultat sur opérations faites en commun</t>
  </si>
  <si>
    <t>Valeur nette comptable des cessions courantes d'immobilisations</t>
  </si>
  <si>
    <t>Indemnités de fonction et autres rémunérations d'administrateurs</t>
  </si>
  <si>
    <t>Dons et mécénat</t>
  </si>
  <si>
    <t>Autres charges diverses</t>
  </si>
  <si>
    <t>Charges pour provisions et provisons pour risques à court  terme d'exploitation (voir note 28)</t>
  </si>
  <si>
    <t>TOTAL AUTRES CHARGES</t>
  </si>
  <si>
    <t>NOTE 27A : CHARGES DE PERSONNEL</t>
  </si>
  <si>
    <t>Rémunérations directes versées au personnel</t>
  </si>
  <si>
    <t>Indemnités forfaitaires versées au personnel</t>
  </si>
  <si>
    <t>Charges sociales</t>
  </si>
  <si>
    <t>Rémunérations et charges sociales de l'exploitant individuel</t>
  </si>
  <si>
    <t>Rémunération transférée de personnel extérieur</t>
  </si>
  <si>
    <t>Autres charges sociales</t>
  </si>
  <si>
    <t>TOTAL CHARGES DE PERSONNEL</t>
  </si>
  <si>
    <t>NOTE 27B : EFFECTIFS, MASSE SALARIALE ET PERSONNEL EXTERIEUR</t>
  </si>
  <si>
    <t>EFFECTIF ET MASSE SALARIALE</t>
  </si>
  <si>
    <t>EFFECTIFS</t>
  </si>
  <si>
    <t>MASSE SALARIALE</t>
  </si>
  <si>
    <t>NATIONAUX</t>
  </si>
  <si>
    <t>AUTRES ETATS DE L'OHADA</t>
  </si>
  <si>
    <t>HORS OHADA</t>
  </si>
  <si>
    <t>M</t>
  </si>
  <si>
    <t>YA</t>
  </si>
  <si>
    <t>1 - Cadres supérieurs</t>
  </si>
  <si>
    <t>YB</t>
  </si>
  <si>
    <t>2 - Techniciens supérieurs et cadres moyens</t>
  </si>
  <si>
    <t>YC</t>
  </si>
  <si>
    <t>3 - Techniciens, agents de maîtrise et ouvriers qualifiés</t>
  </si>
  <si>
    <t>YD</t>
  </si>
  <si>
    <t>4 - Employés, manœuvres, ouvriers et apprentis</t>
  </si>
  <si>
    <t>YE</t>
  </si>
  <si>
    <t>TOTAL (1)</t>
  </si>
  <si>
    <t>YF</t>
  </si>
  <si>
    <t>PERMANENTS</t>
  </si>
  <si>
    <t>YG</t>
  </si>
  <si>
    <t>SAISONNIERS</t>
  </si>
  <si>
    <t>2. Personnel extérieur</t>
  </si>
  <si>
    <t>FACTURATION A L'ENTITE</t>
  </si>
  <si>
    <t>YH</t>
  </si>
  <si>
    <t>YI</t>
  </si>
  <si>
    <t>YJ</t>
  </si>
  <si>
    <t>YK</t>
  </si>
  <si>
    <t>YL</t>
  </si>
  <si>
    <t>TOTAL (2)</t>
  </si>
  <si>
    <t>YM</t>
  </si>
  <si>
    <t>YN</t>
  </si>
  <si>
    <t>YO</t>
  </si>
  <si>
    <t>TOTAL (1 + 2)</t>
  </si>
  <si>
    <r>
      <t>·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</rPr>
      <t>Faire un commentaire  si nécessaire en cas de mouvement significatif du personnel.</t>
    </r>
  </si>
  <si>
    <t>NOTE 28 : PROVISIONS ET DEPRECIATIONS INSCRITES AU BILAN</t>
  </si>
  <si>
    <t>D = A + B - C</t>
  </si>
  <si>
    <t>PROVISIONS A L'OUVERTURE DE L'EXERCICE</t>
  </si>
  <si>
    <t>AUGMENTATIONS : DOTATIONS</t>
  </si>
  <si>
    <t>DIMINUTIONS : REPRISES</t>
  </si>
  <si>
    <t>PROVISIONS A LA CLOTURE DE L'EXERCICE</t>
  </si>
  <si>
    <t>NATURE</t>
  </si>
  <si>
    <t>D'EXPLOITATION</t>
  </si>
  <si>
    <t>FINANCIERES</t>
  </si>
  <si>
    <t>HORS ACTIVITES ORDINAIRES</t>
  </si>
  <si>
    <t>1. Provisions réglementées</t>
  </si>
  <si>
    <t>2. Provisions financières pour risques et charges</t>
  </si>
  <si>
    <t>3. Dépréciation des immobilisations</t>
  </si>
  <si>
    <t>TOTAL DOTATIONS</t>
  </si>
  <si>
    <t>4. Dépréciations des stocks</t>
  </si>
  <si>
    <t>5. Dépréciations actif circulant HAO</t>
  </si>
  <si>
    <t>6. Dépréciations fournisseurs</t>
  </si>
  <si>
    <t>7. Dépréciations des clients</t>
  </si>
  <si>
    <t>8. Dépréciations titres de placement</t>
  </si>
  <si>
    <t>9. Dépréciations valeurs à encaisser</t>
  </si>
  <si>
    <t>10. Dépréciations disponibilité</t>
  </si>
  <si>
    <t>11. Dépréciations et provisions pour risques à court terme exploitation</t>
  </si>
  <si>
    <t>12. Dépréciations et provisions pour risques à court terme à caractère financier</t>
  </si>
  <si>
    <t>TOTAL CHARGES POUR DEPRECIATIONS ET PROVISIONS A COURT TERME</t>
  </si>
  <si>
    <t>TOTAL PROVISIONS ET DEPRECIATIONS</t>
  </si>
  <si>
    <t>NOTE 29 : CHARGES ET REVENUS FINANCIERS</t>
  </si>
  <si>
    <t>Intérêts des emprunts</t>
  </si>
  <si>
    <t>Intérêts dans loyers de location acquisition</t>
  </si>
  <si>
    <t>Escomptes accordés</t>
  </si>
  <si>
    <t>Autres intérêts</t>
  </si>
  <si>
    <t>Escomptes des effets de commerce</t>
  </si>
  <si>
    <t>Pertes sur cessions de titres de placement</t>
  </si>
  <si>
    <t>Malis provenant d'attribution gratuite d'actions au personnel salarié et aux dirigeants</t>
  </si>
  <si>
    <t>Pertes sur risques financiers</t>
  </si>
  <si>
    <t>Charges pour dépréciations et provisons à court  terme à caractère financier (voir note 28)</t>
  </si>
  <si>
    <t>SOUS TOTAL FRAIS FINANCIERS</t>
  </si>
  <si>
    <t>Intérêts de prêts et créances diverses</t>
  </si>
  <si>
    <t>Revenus de participations</t>
  </si>
  <si>
    <t>Escomptes obtenus</t>
  </si>
  <si>
    <t>Revenus de placement</t>
  </si>
  <si>
    <t>Gains de change</t>
  </si>
  <si>
    <t>Gains sur cessions de titres de placement</t>
  </si>
  <si>
    <t>Gains sur risques financiers</t>
  </si>
  <si>
    <t>Reprises de charges pour dépréciation et provisions à court  terme à caractère financier (voir note 28)</t>
  </si>
  <si>
    <t>SOUS TOTAL REVENUS FINANCIERS</t>
  </si>
  <si>
    <r>
      <t>·</t>
    </r>
    <r>
      <rPr>
        <sz val="10"/>
        <color theme="1"/>
        <rFont val="Calibri"/>
        <family val="2"/>
      </rPr>
      <t> En cas de paiement à terme, indiquer le montant des intérêts non comptabilisés</t>
    </r>
  </si>
  <si>
    <t>NOTE 30 : AUTRES CHARGES ET PRODUITS HAO</t>
  </si>
  <si>
    <r>
      <t xml:space="preserve">Charges HAO constatées (1) </t>
    </r>
    <r>
      <rPr>
        <b/>
        <sz val="10"/>
        <color theme="1"/>
        <rFont val="Calibri"/>
        <family val="2"/>
        <scheme val="minor"/>
      </rPr>
      <t>à détailler</t>
    </r>
  </si>
  <si>
    <t>(1) …………………</t>
  </si>
  <si>
    <t>Dons et libéralités accordés</t>
  </si>
  <si>
    <t>Abandons de créances consentis</t>
  </si>
  <si>
    <t>Dotations hors activités ordinaires</t>
  </si>
  <si>
    <t>Participation des travailleurs</t>
  </si>
  <si>
    <t>SOUS TOTAL AUTRES CHARGES HAO</t>
  </si>
  <si>
    <r>
      <t xml:space="preserve">Produits HAO constatés (1) </t>
    </r>
    <r>
      <rPr>
        <b/>
        <sz val="10"/>
        <color theme="1"/>
        <rFont val="Calibri"/>
        <family val="2"/>
        <scheme val="minor"/>
      </rPr>
      <t>à détailler</t>
    </r>
  </si>
  <si>
    <t>Abandons de créances obtenus</t>
  </si>
  <si>
    <t>Transferts de charges HAO</t>
  </si>
  <si>
    <t>Reprises des charges pour dépréciations et provisions à court terme HAO</t>
  </si>
  <si>
    <t>SOUS TOTAL AUTRES PRODUITS HAO</t>
  </si>
  <si>
    <t>NOTE 31 : REPARTITION DU RESULTAT ET AUTRES ELEMENTS CARACTERISTIQUES DES CINQ DERNIERS EXERCICES</t>
  </si>
  <si>
    <r>
      <t xml:space="preserve">EXERCICES CONCERNES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</si>
  <si>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r>
      <t xml:space="preserve">STRUCTURE DU CAPITAL A LA CLOTURE DE L'EXERCICE </t>
    </r>
    <r>
      <rPr>
        <b/>
        <vertAlign val="superscript"/>
        <sz val="10"/>
        <rFont val="Calibri"/>
        <family val="2"/>
        <scheme val="minor"/>
      </rPr>
      <t>(2)</t>
    </r>
  </si>
  <si>
    <t>Capital social</t>
  </si>
  <si>
    <t>Actions ordinaires</t>
  </si>
  <si>
    <t>Actions à dividendes prioritaires (ADP) sans droit de vote</t>
  </si>
  <si>
    <t>Actions nouvelles à émettre :</t>
  </si>
  <si>
    <t>-par conversion d'obligations</t>
  </si>
  <si>
    <t>-par exercice de droits de souscription</t>
  </si>
  <si>
    <r>
      <t xml:space="preserve">OPERATIONS ET RESULTATS DE L'EXERCICE </t>
    </r>
    <r>
      <rPr>
        <b/>
        <vertAlign val="superscript"/>
        <sz val="10"/>
        <rFont val="Calibri"/>
        <family val="2"/>
        <scheme val="minor"/>
      </rPr>
      <t>(3)</t>
    </r>
  </si>
  <si>
    <t>Chiffre d'affaires hors taxes</t>
  </si>
  <si>
    <t>Résultat des activités ordinaires (RAO) hors dotations et reprises (exploitation et financières)</t>
  </si>
  <si>
    <t>Participation des travailleurs aux bénéfices</t>
  </si>
  <si>
    <t>Impôt sur le résultat</t>
  </si>
  <si>
    <r>
      <t xml:space="preserve">Résultat net </t>
    </r>
    <r>
      <rPr>
        <vertAlign val="superscript"/>
        <sz val="9"/>
        <rFont val="Calibri"/>
        <family val="2"/>
        <scheme val="minor"/>
      </rPr>
      <t>(4)</t>
    </r>
  </si>
  <si>
    <t>RESULTAT ET DIVIDENDE DISTRIBUES</t>
  </si>
  <si>
    <r>
      <t>Résultat distribué</t>
    </r>
    <r>
      <rPr>
        <vertAlign val="superscript"/>
        <sz val="10"/>
        <rFont val="Calibri"/>
        <family val="2"/>
        <scheme val="minor"/>
      </rPr>
      <t xml:space="preserve"> (5)</t>
    </r>
  </si>
  <si>
    <t>Dividende attribué à chaque action</t>
  </si>
  <si>
    <t>PERSONNEL ET POLITIQUES SALARIALE</t>
  </si>
  <si>
    <r>
      <t xml:space="preserve">Effectif moyen des travailleurs au cours de l'exercice </t>
    </r>
    <r>
      <rPr>
        <vertAlign val="superscript"/>
        <sz val="10"/>
        <rFont val="Calibri"/>
        <family val="2"/>
        <scheme val="minor"/>
      </rPr>
      <t>(6)</t>
    </r>
  </si>
  <si>
    <t>Effectif moyen de personnel extérieur</t>
  </si>
  <si>
    <r>
      <t xml:space="preserve">Masse salariale distribuée au cours de l'exercice </t>
    </r>
    <r>
      <rPr>
        <vertAlign val="superscript"/>
        <sz val="10"/>
        <rFont val="Calibri"/>
        <family val="2"/>
        <scheme val="minor"/>
      </rPr>
      <t>(7)</t>
    </r>
  </si>
  <si>
    <r>
      <t xml:space="preserve">Avantages sociaux versés au cours de l'exercice </t>
    </r>
    <r>
      <rPr>
        <vertAlign val="superscript"/>
        <sz val="10"/>
        <rFont val="Calibri"/>
        <family val="2"/>
        <scheme val="minor"/>
      </rPr>
      <t>(8)</t>
    </r>
    <r>
      <rPr>
        <sz val="10"/>
        <rFont val="Calibri"/>
        <family val="2"/>
        <scheme val="minor"/>
      </rPr>
      <t xml:space="preserve"> {Sécurité sociale, œuvres sociales}</t>
    </r>
  </si>
  <si>
    <r>
      <t xml:space="preserve">Personnel extérieur facturé à l'entreprise </t>
    </r>
    <r>
      <rPr>
        <vertAlign val="superscript"/>
        <sz val="10"/>
        <rFont val="Calibri"/>
        <family val="2"/>
        <scheme val="minor"/>
      </rPr>
      <t>(9)</t>
    </r>
  </si>
  <si>
    <t>(1) Y compris l'exercice dont les états financiers sont soumis à l'approbation de l'Assemblée</t>
  </si>
  <si>
    <t>(6) Personnel propre</t>
  </si>
  <si>
    <t>(2) Indication, en cas de libération partielle du capital, du montant du capital non appelé</t>
  </si>
  <si>
    <t>(7) Total des comptes 661, 662, 663</t>
  </si>
  <si>
    <t>(3) Les éléments de cette rubrique sont ceux figurant au compte de résultat</t>
  </si>
  <si>
    <t>(8) Total des comptes 664, 668</t>
  </si>
  <si>
    <t>(4) Le résultat, lorsqu'il est négatif, doit être mis entre parenthèses</t>
  </si>
  <si>
    <t>(9) Compte 667.</t>
  </si>
  <si>
    <t>(5) L'exercice N correspond au dividende proposé du dernier exercice</t>
  </si>
  <si>
    <t>NOTE 32 : PRODUCTION DE L'EXERCICE</t>
  </si>
  <si>
    <t>DESIGNATION DU PRODUIT</t>
  </si>
  <si>
    <t>UNITE DE QUANTITE CHOISIE</t>
  </si>
  <si>
    <t>PRODUCTION VENDUE DANS LE PAYS</t>
  </si>
  <si>
    <t>PRODUCTION VENDUE DANS LES AUTRES PAYS DE L'OHADA</t>
  </si>
  <si>
    <t>PRODUCTION VENDUE HORS L'OHADA</t>
  </si>
  <si>
    <t>PRODUCTION IMMOBILISEE</t>
  </si>
  <si>
    <t>STOCK OUVERTURE DE L'EXERCICE</t>
  </si>
  <si>
    <t>STOCK CLOTURE DE L'EXERCICE</t>
  </si>
  <si>
    <t>Quantité</t>
  </si>
  <si>
    <t>Valeur</t>
  </si>
  <si>
    <t>NON VENTILE</t>
  </si>
  <si>
    <t>NOTE 33 : ACHATS DESTINES A LA PRODUCTION</t>
  </si>
  <si>
    <t>DESIGNATION DES MATIERES ET PRODUITS</t>
  </si>
  <si>
    <t>ACHATS EFFECTUES AU COURS DE L'EXERCICE</t>
  </si>
  <si>
    <t>VARIATION DES STOCKS</t>
  </si>
  <si>
    <t>PRODUITS DE L'ETAT</t>
  </si>
  <si>
    <t>PRODUITS IMPORTES</t>
  </si>
  <si>
    <t>ACHETES DANS L'ETAT</t>
  </si>
  <si>
    <t>ACHETES HORS DE L'ETAT</t>
  </si>
  <si>
    <t>NON VENTILES</t>
  </si>
  <si>
    <t>NOTE 34 : FICHE DE SYNTHESE DES PRINCIPAUX INDICATEURS FINANCIERS</t>
  </si>
  <si>
    <t>(EN  FRANCS)</t>
  </si>
  <si>
    <t>ANALYSE DE L'ACTIVITE</t>
  </si>
  <si>
    <t>SOLDES INTERMEDIAIRES DE GESTION</t>
  </si>
  <si>
    <t>CHIFFRE D'AFFAIRES</t>
  </si>
  <si>
    <t>MARGE COMMERCIALE</t>
  </si>
  <si>
    <t>VALEUR AJOUTEE</t>
  </si>
  <si>
    <t>EXCEDENT BRUT D'EXPLOITATION (EBE)</t>
  </si>
  <si>
    <t>RESULTAT D'EXPLOITATION</t>
  </si>
  <si>
    <t>RESULTAT FINANCIER</t>
  </si>
  <si>
    <t>RESULTAT DES ACTIVITES ORDINAIRES</t>
  </si>
  <si>
    <t>RESULTAT HORS ACTIVITES ORDINAIRES</t>
  </si>
  <si>
    <t>RESULTAT NET</t>
  </si>
  <si>
    <t>DETERMINATION DE LA CAPACITE D'AUTOFINANCEMENT</t>
  </si>
  <si>
    <t>EBE</t>
  </si>
  <si>
    <t>+ Valeurs comptables des cessions courantes d'immobilisation (compte 654)</t>
  </si>
  <si>
    <t>- Produits ces cessions courantes d'immobilisation (compte 754)</t>
  </si>
  <si>
    <t>= CAPACITE D'AUTOFINANCEMENT D'EXPLOITATION</t>
  </si>
  <si>
    <t>+ Revenus financiers</t>
  </si>
  <si>
    <t>+ Gains de change</t>
  </si>
  <si>
    <t>+ Transferts de charges financières</t>
  </si>
  <si>
    <t>+ Produits HAO</t>
  </si>
  <si>
    <t>+ Transferts de charges HAO</t>
  </si>
  <si>
    <t>- Frais financiers</t>
  </si>
  <si>
    <t>- Pertes de change</t>
  </si>
  <si>
    <t>- Participation</t>
  </si>
  <si>
    <t>- Impôts sur le résultat</t>
  </si>
  <si>
    <t>= CAPACITE D'AUTOFINANCEMENT GLOBALE (C.A.F.G)</t>
  </si>
  <si>
    <t>- Distributions de dividendes opérées durant l'exercice</t>
  </si>
  <si>
    <t>= AUTOFINANCEMENT</t>
  </si>
  <si>
    <t>ANALYSE DE LA RENTABILITE</t>
  </si>
  <si>
    <t>ANALYSE DE LA STRUCTURE FINANCIERE</t>
  </si>
  <si>
    <t>Capitaux propres et ressources assimilées</t>
  </si>
  <si>
    <t>+ Dettes financières* et autres ressources assimilées (b)</t>
  </si>
  <si>
    <t>= Ressources stables</t>
  </si>
  <si>
    <t>- Actif immobilisé (b)</t>
  </si>
  <si>
    <t>= FONDS DE ROULEMENT (1)</t>
  </si>
  <si>
    <t>Actif circulant d'exploitation (b)</t>
  </si>
  <si>
    <t>- Passif circulant d'exploitation (b)</t>
  </si>
  <si>
    <t>= BESOIN DE FINANCEMENT D'EXPLOITATION (2)</t>
  </si>
  <si>
    <t>Actif circulant HAO (b)</t>
  </si>
  <si>
    <t>- Passif circulant HAO (b)</t>
  </si>
  <si>
    <t>= BESOIN DE FINANCEMENT HAO (3)</t>
  </si>
  <si>
    <t>BESOIN DE FINANCEMENT GLOBAL (4) = (2) + (3)</t>
  </si>
  <si>
    <t>TRESORERIE NETTE (5) = (1) - (4)</t>
  </si>
  <si>
    <t>CONTRÔLE : TRESORERIE NETTE = TRESORERIE ACTIF - TRESORERIE PASSIF</t>
  </si>
  <si>
    <t>ANALYSE DE LA VARIATION DE LA TRESORERIE</t>
  </si>
  <si>
    <t>Flux de trésorerie des activités opérationnelles</t>
  </si>
  <si>
    <t>- Flux de trésorerie des activités d'investissement</t>
  </si>
  <si>
    <t>+ Flux de trésorerie des activités de financement</t>
  </si>
  <si>
    <t>= VARIATION DE LA TRESORERIE NETTE DE LA PERIODE</t>
  </si>
  <si>
    <t>ANALYSE DE LA VARIATION DE L'ENDETTEMENT FINANCIER NET</t>
  </si>
  <si>
    <t>Endettement financier brut (Dettes financières* + Trésorerie passif) - Trésorerie actif</t>
  </si>
  <si>
    <t>= ENDETTEMENT FINANCIER NET</t>
  </si>
  <si>
    <t>(a) Résultat d'exploitation après impôt théorique sur le bénéfice.</t>
  </si>
  <si>
    <t>(b) Les écarts de conversion doivent être éliminés afin de ramener les créances et les dettes concernées à leur valeur initiale.</t>
  </si>
  <si>
    <t>Dettes financières* = emprunts et dettes financières diverses + dettes de location acquisition.</t>
  </si>
  <si>
    <t>NOTE 35 : LISTE DES INFORMATIONS SOCIALES, ENVIRONNEMENTALES ET
SOCIETALES A FOURNIR</t>
  </si>
  <si>
    <t>Note obligatoire pour les entités ayant un effectif de plus de 250 salariés</t>
  </si>
  <si>
    <t>Liste des informations sociales, environnementales et sociétales à fournir</t>
  </si>
  <si>
    <t>INFORMATIONS SOCIALES</t>
  </si>
  <si>
    <r>
      <t xml:space="preserve">Emploi :
</t>
    </r>
    <r>
      <rPr>
        <sz val="10"/>
        <color rgb="FF000000"/>
        <rFont val="Calibri"/>
        <family val="2"/>
      </rPr>
      <t>• l'effectif total et la répartition des salariés par sexe, âge et zone géographique ;
• les embauches et les licenciements ;
• les rémunérations et leur évolution.</t>
    </r>
  </si>
  <si>
    <r>
      <t xml:space="preserve">Relations sociales :
</t>
    </r>
    <r>
      <rPr>
        <sz val="10"/>
        <color rgb="FF000000"/>
        <rFont val="Calibri"/>
        <family val="2"/>
      </rPr>
      <t>• l'organisation du dialogue social ;
• le bilan des accords collectifs.</t>
    </r>
  </si>
  <si>
    <r>
      <t xml:space="preserve">Santé et sécurité :
</t>
    </r>
    <r>
      <rPr>
        <sz val="10"/>
        <color rgb="FF000000"/>
        <rFont val="Calibri"/>
        <family val="2"/>
      </rPr>
      <t>• les conditions de santé et de sécurité au travail ;
• le bilan des accords signés avec les organisations syndicales ou les représentants du personnel en
matière de santé et de sécurité au travail.</t>
    </r>
  </si>
  <si>
    <r>
      <t xml:space="preserve">Formation :
</t>
    </r>
    <r>
      <rPr>
        <sz val="10"/>
        <color rgb="FF000000"/>
        <rFont val="Calibri"/>
        <family val="2"/>
      </rPr>
      <t>• les politiques mises en œuvre en matière de formation ;
• le nombre total d'heures de formation.</t>
    </r>
  </si>
  <si>
    <r>
      <t xml:space="preserve">Égalité de traitement </t>
    </r>
    <r>
      <rPr>
        <sz val="10"/>
        <color rgb="FF000000"/>
        <rFont val="Calibri"/>
        <family val="2"/>
      </rPr>
      <t>:
• les mesures prises en faveur de l'égalité entre les femmes et les hommes ;
• les mesures prises en faveur de l'emploi et de l'insertion des personnes handicapées ;</t>
    </r>
  </si>
  <si>
    <t>INFORMATIONS ENVIRONNEMENTALES</t>
  </si>
  <si>
    <r>
      <t xml:space="preserve">Politique générale en matière environnementale :
</t>
    </r>
    <r>
      <rPr>
        <sz val="10"/>
        <color rgb="FF000000"/>
        <rFont val="Calibri"/>
        <family val="2"/>
      </rPr>
      <t>• l'organisation de la société pour prendre en compte les questions environnementales et, le cas échéant,
les démarches d'évaluation ou de certification en matière d'environnement ;
•  les  actions  de  formation  et  d'information  des  salariés  menées  en  matière  de  protection  de
l'environnement ;
les moyens consacrés à la prévention des risques environnementaux et des pollutions.</t>
    </r>
  </si>
  <si>
    <r>
      <t xml:space="preserve">Pollution et gestion des déchets :
</t>
    </r>
    <r>
      <rPr>
        <sz val="10"/>
        <color rgb="FF000000"/>
        <rFont val="Calibri"/>
        <family val="2"/>
      </rPr>
      <t>• les mesures de prévention, de réduction ou de réparation de rejets dans l'air, l'eau et le sol affectant
gravement l'environnement ;
• les mesures de prévention, de recyclage et d'élimination des déchets ;
• la prise en compte des nuisances sonores et de toute autre forme de pollution spécifique à une activité.</t>
    </r>
  </si>
  <si>
    <r>
      <t xml:space="preserve">Utilisation durable des ressources :
</t>
    </r>
    <r>
      <rPr>
        <sz val="10"/>
        <color rgb="FF000000"/>
        <rFont val="Calibri"/>
        <family val="2"/>
      </rPr>
      <t>• la consommation d'eau et l'approvisionnement en eau en fonction des contraintes locales ;
• la consommation de matières premières et les mesures prises pour améliorer l'efficacité dans leur
utilisation ;
• la consommation d'énergie, les mesures prises pour améliorer l'efficacité énergétique et le recours aux énergies renouvelables.</t>
    </r>
  </si>
  <si>
    <r>
      <t xml:space="preserve">Changement climatique :
</t>
    </r>
    <r>
      <rPr>
        <sz val="10"/>
        <color rgb="FF000000"/>
        <rFont val="Calibri"/>
        <family val="2"/>
      </rPr>
      <t>• les rejets de gaz à effet de serre.</t>
    </r>
  </si>
  <si>
    <r>
      <t xml:space="preserve">Protection de la biodiversité :
</t>
    </r>
    <r>
      <rPr>
        <sz val="10"/>
        <color rgb="FF000000"/>
        <rFont val="Calibri"/>
        <family val="2"/>
      </rPr>
      <t>• les mesures prises pour préserver ou développer la biodiversité.</t>
    </r>
  </si>
  <si>
    <t>INFORMATIONS RELATIVES AUX ENGAGEMENTS SOCIÉTAUX EN FAVEUR DU DÉVELOPPEMENT DURABLE</t>
  </si>
  <si>
    <r>
      <t xml:space="preserve">Impact territorial, économique et social de l'activité de la société :
</t>
    </r>
    <r>
      <rPr>
        <sz val="10"/>
        <color rgb="FF000000"/>
        <rFont val="Calibri"/>
        <family val="2"/>
      </rPr>
      <t>• en matière d'emploi et de développement régional ;
• sur les populations riveraines ou locales.</t>
    </r>
  </si>
  <si>
    <r>
      <t xml:space="preserve">Relations entretenues avec les personnes ou les organisations intéressées par l'activité de la
société (associations d'insertion, établissements d'enseignement•••) :
</t>
    </r>
    <r>
      <rPr>
        <sz val="10"/>
        <color rgb="FF000000"/>
        <rFont val="Calibri"/>
        <family val="2"/>
      </rPr>
      <t>• les conditions du dialogue avec ces personnes ou organisations ;
• les actions de partenariat ou de mécénat.</t>
    </r>
  </si>
  <si>
    <r>
      <t xml:space="preserve">Sous-traitance et fournisseurs :
</t>
    </r>
    <r>
      <rPr>
        <sz val="10"/>
        <color rgb="FF000000"/>
        <rFont val="Calibri"/>
        <family val="2"/>
      </rPr>
      <t>• la prise en compte dans la politique d'achat des enjeux sociaux et environnementaux.</t>
    </r>
  </si>
  <si>
    <t>NOTE 36 : TABLE DES CODES</t>
  </si>
  <si>
    <r>
      <t xml:space="preserve">1 - Code forme juridique </t>
    </r>
    <r>
      <rPr>
        <b/>
        <vertAlign val="superscript"/>
        <sz val="10"/>
        <rFont val="Calibri"/>
        <family val="2"/>
        <scheme val="minor"/>
      </rPr>
      <t>(1)</t>
    </r>
  </si>
  <si>
    <t>3 - Code pays du siège social</t>
  </si>
  <si>
    <t>Société Anonyme (SA) à participation publique</t>
  </si>
  <si>
    <r>
      <t xml:space="preserve">Pays OHADA </t>
    </r>
    <r>
      <rPr>
        <vertAlign val="superscript"/>
        <sz val="8"/>
        <rFont val="Calibri"/>
        <family val="2"/>
        <scheme val="minor"/>
      </rPr>
      <t>(2)</t>
    </r>
  </si>
  <si>
    <t>Société Anonyme (SA)</t>
  </si>
  <si>
    <t>Autres pays africains</t>
  </si>
  <si>
    <t>Société à Responsabilité Limitée (SARL)</t>
  </si>
  <si>
    <t>France</t>
  </si>
  <si>
    <t>Société en Commandite Simple (SCS)</t>
  </si>
  <si>
    <t>Autres pays de l'Union Européenne</t>
  </si>
  <si>
    <t>Société en Nom Collectif (SNC)</t>
  </si>
  <si>
    <t>U.S.A.</t>
  </si>
  <si>
    <t>Société en Participation (SP)</t>
  </si>
  <si>
    <t>Canada</t>
  </si>
  <si>
    <t>Groupement d'Intérêt Économique (GIE)</t>
  </si>
  <si>
    <t>Autres pays américains</t>
  </si>
  <si>
    <t>Association</t>
  </si>
  <si>
    <t>Pays asiatiques</t>
  </si>
  <si>
    <t>Société par Actions Simplifiée</t>
  </si>
  <si>
    <t>Autres pays</t>
  </si>
  <si>
    <t>Autre forme juridique (à préciser)</t>
  </si>
  <si>
    <t>2 - Code régime fiscal</t>
  </si>
  <si>
    <t>Réel normal</t>
  </si>
  <si>
    <t>Réel simplifié</t>
  </si>
  <si>
    <t>Synthétique</t>
  </si>
  <si>
    <t>Forfait</t>
  </si>
  <si>
    <r>
      <t>(1)</t>
    </r>
    <r>
      <rPr>
        <sz val="10"/>
        <rFont val="Calibri"/>
        <family val="2"/>
        <scheme val="minor"/>
      </rPr>
      <t xml:space="preserve"> Remplacer le premier 0 par 1 si l'entreprise bénéficie d'un agrément prioritaire</t>
    </r>
  </si>
  <si>
    <r>
      <t>(2)</t>
    </r>
    <r>
      <rPr>
        <sz val="10"/>
        <rFont val="Calibri"/>
        <family val="2"/>
        <scheme val="minor"/>
      </rPr>
      <t xml:space="preserve"> Bénin = 01; Burkina = 02; Côte d'Ivoire = 03; Guinée Bissau = 04; Mali = 05; Niger = 06; Sénégal = 07; Togo = 08</t>
    </r>
  </si>
  <si>
    <t xml:space="preserve">    Cameroun = 09; Congo = 10; Gabon = 11; République Centrafricaine = 12; Tchad = 13; Comores = 14; Guinée = 15;</t>
  </si>
  <si>
    <t xml:space="preserve"> Guinée Equatoriale = 16; Congo RDC = 17.</t>
  </si>
  <si>
    <t>CODES DES ACTIVITES ECONOMIQUES</t>
  </si>
  <si>
    <t>Agriculture vivrière</t>
  </si>
  <si>
    <t>Industries du caoutchouc et des plastiques</t>
  </si>
  <si>
    <t>001 001 Culture céréalière</t>
  </si>
  <si>
    <t>022 001 Fabrication du caoutchouc naturel</t>
  </si>
  <si>
    <t>001 002 Culture de tubercules et plantains</t>
  </si>
  <si>
    <t>022 002 Industries du caoutchouc</t>
  </si>
  <si>
    <t>001 003 Culture de légumes</t>
  </si>
  <si>
    <t>022 003 Fabrication de matières plastiques</t>
  </si>
  <si>
    <t>001 004 Culture de condiments</t>
  </si>
  <si>
    <t>Fabrication d'autres produits minéraux non métalliques et de matériaux</t>
  </si>
  <si>
    <t>001 005 Culture de fruits</t>
  </si>
  <si>
    <t>de construction</t>
  </si>
  <si>
    <t>001 006 Culture d'autres produits de l'Agriculture vivrière</t>
  </si>
  <si>
    <t>023 001 Industrie du verre</t>
  </si>
  <si>
    <t>Agriculture industrielle et d'exportation</t>
  </si>
  <si>
    <t>023 002 Fabrication de produits minéraux pour la construction</t>
  </si>
  <si>
    <t>002 001 Culture de canne à sucre</t>
  </si>
  <si>
    <t>023 003 Fabrication d'autres produits minéraux non métalliques</t>
  </si>
  <si>
    <t>002 002 Culture d'arachide d'huilerie</t>
  </si>
  <si>
    <t>Métallurgie et travail des métaux</t>
  </si>
  <si>
    <t>002 003 Culture d'arachide de bouche</t>
  </si>
  <si>
    <t>024 001 Métallurgie</t>
  </si>
  <si>
    <t>002 004 Culture de tabac</t>
  </si>
  <si>
    <t>024 002 Travail des métaux</t>
  </si>
  <si>
    <t>002 005 Culture de coton</t>
  </si>
  <si>
    <t>Fabrication de machines, d'équipements et d'appareils électriques</t>
  </si>
  <si>
    <t>002 006 Culture de blé</t>
  </si>
  <si>
    <t>025 001 Fabrication de machines et d'équipements</t>
  </si>
  <si>
    <t>002 007 Culture de cacao</t>
  </si>
  <si>
    <t>025 002 Fabrication de machines de bureaux</t>
  </si>
  <si>
    <t>002 008 Culture de café</t>
  </si>
  <si>
    <t>025 003 Fabrication d'appareils électriques</t>
  </si>
  <si>
    <t>002 009 Culture de bananes d'exportation</t>
  </si>
  <si>
    <t>Fabrication d'équipements et appareils audiovisuels et de communication ;</t>
  </si>
  <si>
    <t>002 010 Culture d'ananas d'exportation</t>
  </si>
  <si>
    <t>fabrication d'instruments  médicaux, d'optique et d'horlogerie</t>
  </si>
  <si>
    <t>002 011 Autres cultures industrielles</t>
  </si>
  <si>
    <t>026 001 Fabrication d'équipements et appareils audiovisuels et de Communication</t>
  </si>
  <si>
    <t>Elevage et chasse</t>
  </si>
  <si>
    <t>026 002 Fabrication d'instruments médicaux, d'optique et d'horlogerie</t>
  </si>
  <si>
    <t>003 001 Elevage bovin</t>
  </si>
  <si>
    <t>Fabrication de matériel de transport</t>
  </si>
  <si>
    <t>003 002 Elevage ovin, caprin, équin</t>
  </si>
  <si>
    <t>027 001 Fabrication de véhicules routiers</t>
  </si>
  <si>
    <t>003 003 Elevage de volaille</t>
  </si>
  <si>
    <t>027 002 Fabrication d'autres matériels de transport</t>
  </si>
  <si>
    <t>003 004 Autres élevages</t>
  </si>
  <si>
    <t>Industries diverses</t>
  </si>
  <si>
    <t>003 005 Chasse</t>
  </si>
  <si>
    <t>028 001 Fabrication de meubles</t>
  </si>
  <si>
    <t>Sylviculture, exploitation forestière</t>
  </si>
  <si>
    <t>028 002 Industries diverses</t>
  </si>
  <si>
    <t>004 001 Sylviculture</t>
  </si>
  <si>
    <t>Production et distribution d'eau, d'électricité  et de gaz</t>
  </si>
  <si>
    <t>004 002 Exploitation forestière</t>
  </si>
  <si>
    <t>029 001 Production, transport et distribution d'électricité</t>
  </si>
  <si>
    <t>Pêche et aquaculture</t>
  </si>
  <si>
    <t>029 002 Captage, épuration et distribution d'eau</t>
  </si>
  <si>
    <t>005 001 Pêche de poissons</t>
  </si>
  <si>
    <t>029 003 Production et distribution de gaz</t>
  </si>
  <si>
    <t>005 002 Autres pèches et aquaculture</t>
  </si>
  <si>
    <t>Construction</t>
  </si>
  <si>
    <t>Industries extractives</t>
  </si>
  <si>
    <t>030 001 Préparation de sites et construction d'ouvrages de bâtiments ou de génie civil</t>
  </si>
  <si>
    <t>006 001 Extraction d'hydrocarbures</t>
  </si>
  <si>
    <t>030 002 Travaux d'installation et de finition</t>
  </si>
  <si>
    <t>006 002 Extraction d'autres produits</t>
  </si>
  <si>
    <t>Commerce</t>
  </si>
  <si>
    <t>Production de viande et de poissons</t>
  </si>
  <si>
    <t>031 001 Commerce de véhicules, d'accessoires et de carburant</t>
  </si>
  <si>
    <t>007 001 Production de viande et de produits à base de viande</t>
  </si>
  <si>
    <t>031 002 Commerce de produits agricoles bruts et d'animaux vivants</t>
  </si>
  <si>
    <t>007 002 Production de poissons et de produits à base de poisson</t>
  </si>
  <si>
    <t>031 003 Autres commerces</t>
  </si>
  <si>
    <t>Travail des grains et fabrication de produits amylacés</t>
  </si>
  <si>
    <t>Réparations</t>
  </si>
  <si>
    <t>008 000 Travail des grains et fabrication de produits amylacés</t>
  </si>
  <si>
    <t>032 001 Entretien et réparation de véhicules automobiles</t>
  </si>
  <si>
    <t>Transformation du café et du cacao</t>
  </si>
  <si>
    <t>032 002 Réparations de biens personnels et domestiques</t>
  </si>
  <si>
    <t>009 001 Transformation du café</t>
  </si>
  <si>
    <t>Hôtels, restaurants</t>
  </si>
  <si>
    <t>009 002 Transformation du cacao</t>
  </si>
  <si>
    <t>033 001 Hôtels</t>
  </si>
  <si>
    <t>Industrie des oléagineux</t>
  </si>
  <si>
    <t>033 002 Bars et restaurants</t>
  </si>
  <si>
    <t>010 001 Huiles brutes et tourteaux</t>
  </si>
  <si>
    <t>Transport et communication</t>
  </si>
  <si>
    <t>010 002 Autres corps gras</t>
  </si>
  <si>
    <t>034 001 Transports ferroviaires</t>
  </si>
  <si>
    <t>Boulangerie, Pâtisserie et pâtes alimentaires</t>
  </si>
  <si>
    <t>034 002 Transports routiers, transports par conduite</t>
  </si>
  <si>
    <t>011 001 Fabrication de pains, de biscuits et de pâtisserie</t>
  </si>
  <si>
    <t>034 003 Transport par eau</t>
  </si>
  <si>
    <t>011 002 Fabrication de pâtes alimentaires</t>
  </si>
  <si>
    <t>034 004 Transport aérien</t>
  </si>
  <si>
    <t>Industries laitières</t>
  </si>
  <si>
    <t>034 005 Services annexes et auxiliaire de transport</t>
  </si>
  <si>
    <t>012 000 Industries laitières</t>
  </si>
  <si>
    <t>Postes, télécommunications</t>
  </si>
  <si>
    <t>Transformation des fruits et légumes et fabrication</t>
  </si>
  <si>
    <t>035 001 Postes</t>
  </si>
  <si>
    <t>d'autres produits alimentaires</t>
  </si>
  <si>
    <t>035 002 Télécommunications</t>
  </si>
  <si>
    <t>013 001 Fabrication de sucre</t>
  </si>
  <si>
    <t>Activités financières</t>
  </si>
  <si>
    <t>013 002 Fabrication de produits à base de fruits et légumes</t>
  </si>
  <si>
    <t>036 001 Services d'intermédiation financière</t>
  </si>
  <si>
    <t>013 003 Fabrication d'autres produits alimentaires</t>
  </si>
  <si>
    <t>036 002 Assurances (sauf sécurité sociale)</t>
  </si>
  <si>
    <t>Industrie des boissons</t>
  </si>
  <si>
    <t>036 003 Auxiliaires financiers et d'assurances</t>
  </si>
  <si>
    <t>014 001 Brasseries et malteries</t>
  </si>
  <si>
    <t>Activités immobilières</t>
  </si>
  <si>
    <t>014 002 Fabrication d'autres boissons alcoolisées</t>
  </si>
  <si>
    <t>037 001 Locations de biens immobiliers</t>
  </si>
  <si>
    <t>014 003 Fabrication de boissons non alcoolisées et d'eaux minérales</t>
  </si>
  <si>
    <t>037 002 Autres services immobiliers</t>
  </si>
  <si>
    <t>Industries du tabac</t>
  </si>
  <si>
    <t>Services aux entités</t>
  </si>
  <si>
    <t>015 000 Industries du tabac</t>
  </si>
  <si>
    <t>038 001 Locations sans opérateurs</t>
  </si>
  <si>
    <t>Industries textiles et habillement</t>
  </si>
  <si>
    <t>038 002 Activités informatiques</t>
  </si>
  <si>
    <t>016 001 Industries textiles</t>
  </si>
  <si>
    <t>038 003 Services rendus principalement aux entités</t>
  </si>
  <si>
    <t>016 002 Industries de l'habillement</t>
  </si>
  <si>
    <t>Administration publiques</t>
  </si>
  <si>
    <t>Industries du cuir et de la chaussure</t>
  </si>
  <si>
    <t>039 001 Administration générale, économique et sociale</t>
  </si>
  <si>
    <t>017 001 Fabrication du cuir et d'articles en cuir</t>
  </si>
  <si>
    <t>039 002 Services de prérogatives publiques</t>
  </si>
  <si>
    <t>017 002 Fabrication de chaussures</t>
  </si>
  <si>
    <t>039 003 Sécurité sociale obligatoire</t>
  </si>
  <si>
    <t>Industries du bois</t>
  </si>
  <si>
    <t>Education</t>
  </si>
  <si>
    <t>018 001 Sciage, rabotage et imprégnation du bois</t>
  </si>
  <si>
    <t>040 000 Education</t>
  </si>
  <si>
    <t>018 002 Fabrication de panneaux en bois</t>
  </si>
  <si>
    <t>Santé et action sociale</t>
  </si>
  <si>
    <t>018 003 Fabrication d'articles en bois assemblés</t>
  </si>
  <si>
    <t>041 001 Activités pour la santé des hommes</t>
  </si>
  <si>
    <t>Industries du papier et cartons, de l'édition et de l'imprimerie</t>
  </si>
  <si>
    <t>041 002 Activités vétérinaires</t>
  </si>
  <si>
    <t>019 001 Industries du papier et carton</t>
  </si>
  <si>
    <t>041 003 Action sociale</t>
  </si>
  <si>
    <t>019 002 Edition, imprimerie, reproduction</t>
  </si>
  <si>
    <t>Services collectifs, sociaux et personnels</t>
  </si>
  <si>
    <t>Raffinage du pétrole</t>
  </si>
  <si>
    <t>042 001 Assainissement, voirie et gestion des déchets</t>
  </si>
  <si>
    <t>020 000 Raffinage de pétrole</t>
  </si>
  <si>
    <t>042 002 Activités associatives</t>
  </si>
  <si>
    <t>Industrie chimique</t>
  </si>
  <si>
    <t>042 003 Activités récréatives, culturelles et sportives</t>
  </si>
  <si>
    <t>021 001 Industries chimiques de base</t>
  </si>
  <si>
    <t>042 004 Services personnels</t>
  </si>
  <si>
    <t>021 002 Fabrications de savons, de détergents et de produits d'entretien</t>
  </si>
  <si>
    <t>042 005 Services domestiques</t>
  </si>
  <si>
    <t>021 003 Fabrication de produits agro-chimiques</t>
  </si>
  <si>
    <t>Service d'intermédiation financière indirectement mesuré</t>
  </si>
  <si>
    <t>021 004 Industries pharmaceutiques</t>
  </si>
  <si>
    <t>043 000 Service d'intermédiation financière indirectement mesuré</t>
  </si>
  <si>
    <t>021 005 Fabrication d'autres produits chimiques</t>
  </si>
  <si>
    <t>Correction territoriale</t>
  </si>
  <si>
    <t>044 000 Correction territoriale</t>
  </si>
  <si>
    <t>Créances sur le concédant</t>
  </si>
  <si>
    <t>Créances rattachées à des avances et participations à des GIE</t>
  </si>
  <si>
    <t>Immobilisations financières diverse</t>
  </si>
  <si>
    <t>Marchandises HAO</t>
  </si>
  <si>
    <t>Emballages</t>
  </si>
  <si>
    <t>Clients et effets à recevoir Etat, Collectivités, et organismes internationaux</t>
  </si>
  <si>
    <t>Clients chèques et valeurs impayés</t>
  </si>
  <si>
    <t>Clients avec réserve de propriété</t>
  </si>
  <si>
    <t>Fournisseurs sous-traitants</t>
  </si>
  <si>
    <t>Fournisseurs réserve de propriété</t>
  </si>
  <si>
    <t>Fournisseurs retenues de garantie</t>
  </si>
  <si>
    <t>Fournisseurs acquisition courantes immobilisation</t>
  </si>
  <si>
    <t>Personnel congés à payer</t>
  </si>
  <si>
    <t>Autre personnel</t>
  </si>
  <si>
    <t>Mutuelle de santé</t>
  </si>
  <si>
    <t>Assurance retraite</t>
  </si>
  <si>
    <t>Autres charges sociales à payer</t>
  </si>
  <si>
    <t>Intermédiaires-opérations faites pour comptes de tiers</t>
  </si>
  <si>
    <t>Produits constatés d’avance</t>
  </si>
  <si>
    <t>Ventes dans l'Etat partie</t>
  </si>
  <si>
    <t>Ventes dans les autres Etats parties de la région</t>
  </si>
  <si>
    <t xml:space="preserve"> Rabais, remises, ristournes accordés</t>
  </si>
  <si>
    <t>Frais sur achats (en cas d'option)</t>
  </si>
  <si>
    <t>Voyages et déplacements</t>
  </si>
  <si>
    <t>Transport entre établissement ou chantier</t>
  </si>
  <si>
    <t>Transport administratif</t>
  </si>
  <si>
    <t>Rabais remises et ristournes obtenus</t>
  </si>
  <si>
    <t>Redevances versées au concédant (concession service public)</t>
  </si>
  <si>
    <t>Rémunération de personnel extérieur à l’entité</t>
  </si>
  <si>
    <t>Pertes de change financiére</t>
  </si>
  <si>
    <t>Intérêts dans loyers de location-financement</t>
  </si>
  <si>
    <t>Charges liées aux opérations de restructuration</t>
  </si>
  <si>
    <t>Pertes sur créances HAO</t>
  </si>
  <si>
    <t>charges pour dépréciations et provisions our risques à court terme HAO</t>
  </si>
  <si>
    <t>Charges liées aux opérations de liquidation</t>
  </si>
  <si>
    <t>Reprises de provisions et d’amortissements et de dépréciation HAO</t>
  </si>
  <si>
    <t>Subvention d’équilibre</t>
  </si>
  <si>
    <t>Produits liés aux opérations de liquidation</t>
  </si>
  <si>
    <t>Produits liés aux opérations de restructuration</t>
  </si>
  <si>
    <t xml:space="preserve">Indémnités et subventions HAO (Entités agricoles) </t>
  </si>
  <si>
    <t>- Change HAO</t>
  </si>
  <si>
    <t>Dakar</t>
  </si>
  <si>
    <t>SN-DKR-2007-X XXXXX</t>
  </si>
  <si>
    <t>XXXXXXXXXXXXX</t>
  </si>
  <si>
    <t>Exercice au 31/12/N</t>
  </si>
  <si>
    <t>Exercice au 31/12/N-1</t>
  </si>
  <si>
    <t>31/12/N</t>
  </si>
  <si>
    <t>31/12/N-1</t>
  </si>
  <si>
    <t>CENTRE DE DEPOT : DIRECTION DES GRANDES ENTREPRISES</t>
  </si>
  <si>
    <t>SOCIETE DES MINES DU SENEGAL - SA</t>
  </si>
  <si>
    <t>SOMISEN SA</t>
  </si>
  <si>
    <t>LIBERTE 6 VILLA 7954</t>
  </si>
  <si>
    <t>0086501962V3</t>
  </si>
  <si>
    <t>EXTRACTION D'AUTRES MINERAUX</t>
  </si>
  <si>
    <t>EL HADJI NGAGNE DEMBA TOURE</t>
  </si>
  <si>
    <t>SOCIETE DE CONTRÔLE DES COMPTES</t>
  </si>
  <si>
    <t>COLLEGE SACRE CŒUR IMMEUBLE SAKINA ETAGE 3</t>
  </si>
  <si>
    <t>DIRECETEUR GENERAL</t>
  </si>
  <si>
    <t>TRESOR PUBLIQUE</t>
  </si>
  <si>
    <t>SN750 01010 000000443124 38</t>
  </si>
  <si>
    <t>TOURE</t>
  </si>
  <si>
    <t>EL HADJI N. D.</t>
  </si>
  <si>
    <t>DIRECTEUR GENERAL</t>
  </si>
  <si>
    <t>DAKAR,SENEGAL</t>
  </si>
  <si>
    <t>NDIAYE</t>
  </si>
  <si>
    <t>MAMADOU BAMBA</t>
  </si>
  <si>
    <t>PRESIDENT CONSEIL D'ADMINISTRATION</t>
  </si>
  <si>
    <t>NIASS</t>
  </si>
  <si>
    <t>MOUHAMADOU ABIB</t>
  </si>
  <si>
    <t>ASSOCIATION DES MAIRES DU SENEGAL</t>
  </si>
  <si>
    <t>DIOP</t>
  </si>
  <si>
    <t>AMADOU SARR</t>
  </si>
  <si>
    <t>DPMI/MTA</t>
  </si>
  <si>
    <t>ABDOULAYE</t>
  </si>
  <si>
    <t>ADMINISTRATAUER CIVIL,CONTROLEUR D'ETAT</t>
  </si>
  <si>
    <t>HADY</t>
  </si>
  <si>
    <t>DETEI/MTA</t>
  </si>
  <si>
    <t>BABA MALICK</t>
  </si>
  <si>
    <t>MINISTERE DE L'ECONOMIE</t>
  </si>
  <si>
    <t>DJITE</t>
  </si>
  <si>
    <t>MAMADOU</t>
  </si>
  <si>
    <t>MINISTERE DE L'ENSEIGNEMENT SUPERIEUR DE LA RECHERCHE ET DE L'INNOVATION</t>
  </si>
  <si>
    <t>DIENE</t>
  </si>
  <si>
    <t>MAHAMADANE</t>
  </si>
  <si>
    <t>ENSMG/UCAD</t>
  </si>
  <si>
    <t>MARIE S NDAO</t>
  </si>
  <si>
    <t>MINISTERE DES COLLECTIVITES TERRITORIALES DU DEVELOPPEMENT ET DE L'AMENAGEMENT DES TERRITOIRES</t>
  </si>
  <si>
    <t>Commentaire :Il s'agit des acquisitions de nouveaux matériels , mobiliers et logiciels effectués au cours de l'année 2024</t>
  </si>
  <si>
    <t>Commentaire :Nous appliquons un  amortissement linéaire dont la durée de vie varie entre 4 et 5 ans</t>
  </si>
  <si>
    <t>Aménagements,agencements et installations</t>
  </si>
  <si>
    <t>Matériel,mobilier et actifs biologiques</t>
  </si>
  <si>
    <t>Commentaire :Ce tableau retrace les cautions du loyer et de l'electricité</t>
  </si>
  <si>
    <t>Commentaire :Il s'agit du stock de fournitures de bureau et du materile de géologie</t>
  </si>
  <si>
    <t>Commentaire :On retrouve les avances tabaski octroyées au personnel ainsi que la quote part relative à l'assurance maladie</t>
  </si>
  <si>
    <t>ETAT DU SENEGAL</t>
  </si>
  <si>
    <t>ACTIONS</t>
  </si>
  <si>
    <t>Année N</t>
  </si>
  <si>
    <t>Il s'agit des subventions octroyées par l'Etat relatives aux investissements effectués par SOMISEN SA au cours de l'annéee 2024</t>
  </si>
  <si>
    <t>C'est la provision retraite</t>
  </si>
  <si>
    <t>Commentaire :Ce tableau retrace les factures non parvenues de certains de nos forunisseurs dont la charge a un impact sur  2024</t>
  </si>
  <si>
    <t>Commentaire :Les jetons de presence d'un admnistratuer non encore payés</t>
  </si>
  <si>
    <t>Commentaire : L'ensemble des charges relatives au fonctionnement de SOMISEN telles que l'eau, l'electricité , les telecommunications…</t>
  </si>
  <si>
    <t>Commentaire : Les déplacements des agents de SOMISEN à l'intérieur et extérieur du Sénégal</t>
  </si>
  <si>
    <t>Commentaire : Ce sont les frais relatifs au loyer , la maintenance des biens et prestations de services</t>
  </si>
  <si>
    <t>Commentaire : Il s'agit des réglements de la CEL Vl et de l'enregistrement du nouveau bail</t>
  </si>
  <si>
    <t>Commentaire : Nous avons les rémunérations du PCA et des administrateurs assistant au CA</t>
  </si>
  <si>
    <t>Commentaire : La répartition des charges salariales et prestataires de service</t>
  </si>
  <si>
    <t>Désignation entité : SOCIETE DES MINES DU SENEGAL SA</t>
  </si>
  <si>
    <t>Numéro d'identification : 008651</t>
  </si>
  <si>
    <t>Commentaire : La provision retraite</t>
  </si>
  <si>
    <t>N</t>
  </si>
  <si>
    <t>N-1</t>
  </si>
  <si>
    <t>N-2</t>
  </si>
  <si>
    <t>N-3</t>
  </si>
  <si>
    <t>N-4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</si>
</sst>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164" formatCode="_-* #,##0\ _C_F_A_-;\-* #,##0\ _C_F_A_-;_-* &quot;-&quot;\ _C_F_A_-;_-@_-"/>
    <numFmt numFmtId="165" formatCode="_-* #,##0.00\ _€_-;\-* #,##0.00\ _€_-;_-* &quot;-&quot;??\ _€_-;_-@_-"/>
    <numFmt numFmtId="166" formatCode="_ * #,##0.00_)\ _$_ ;_ * \(#,##0.00\)\ _$_ ;_ * &quot;-&quot;??_)\ _$_ ;_ @_ "/>
    <numFmt numFmtId="167" formatCode="_-* #,##0.00\ _F_-;\-* #,##0.00\ _F_-;_-* &quot;-&quot;??\ _F_-;_-@_-"/>
    <numFmt numFmtId="168" formatCode="_-* #,##0\ _€_-;\-* #,##0\ _€_-;_-* &quot;-&quot;??\ _€_-;_-@_-"/>
    <numFmt numFmtId="169" formatCode="&quot; &quot;* #,##0&quot;   &quot;;&quot;-&quot;* #,##0&quot;   &quot;;&quot; &quot;* &quot;-&quot;??&quot;   &quot;"/>
    <numFmt numFmtId="170" formatCode="_-* #,##0\ _F_-;\-* #,##0\ _F_-;_-* &quot;-&quot;??\ _F_-;_-@_-"/>
    <numFmt numFmtId="171" formatCode="#,##0_ ;\-#,##0\ "/>
    <numFmt numFmtId="172" formatCode="#,##0\ _F"/>
    <numFmt numFmtId="173" formatCode="_ * #,##0_)\ _$_ ;_ * \(#,##0\)\ _$_ ;_ * &quot;-&quot;??_)\ _$_ ;_ @_ "/>
    <numFmt numFmtId="174" formatCode="_(&quot;$&quot;* #,##0.00_);_(&quot;$&quot;* \(#,##0.00\);_(&quot;$&quot;* &quot;-&quot;??_);_(@_)"/>
    <numFmt numFmtId="175" formatCode="d\ mmmm\ yyyy"/>
  </numFmts>
  <fonts count="79">
    <font>
      <sz val="10"/>
      <name val="CG 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Times"/>
      <family val="1"/>
    </font>
    <font>
      <b/>
      <sz val="10"/>
      <color theme="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color rgb="FFFF0000"/>
      <name val="Cambria"/>
      <family val="1"/>
    </font>
    <font>
      <vertAlign val="superscript"/>
      <sz val="10"/>
      <name val="Cambria"/>
      <family val="1"/>
    </font>
    <font>
      <b/>
      <i/>
      <sz val="10"/>
      <name val="Cambria"/>
      <family val="1"/>
    </font>
    <font>
      <sz val="10"/>
      <color theme="0"/>
      <name val="Cambria"/>
      <family val="1"/>
    </font>
    <font>
      <sz val="10"/>
      <name val="CG Times"/>
    </font>
    <font>
      <sz val="10"/>
      <name val="Calibri"/>
      <family val="2"/>
    </font>
    <font>
      <sz val="12"/>
      <color indexed="8"/>
      <name val="Verdana"/>
      <family val="2"/>
    </font>
    <font>
      <sz val="12"/>
      <color indexed="8"/>
      <name val="Cambria"/>
      <family val="1"/>
    </font>
    <font>
      <sz val="11"/>
      <color indexed="8"/>
      <name val="Cambria"/>
      <family val="1"/>
    </font>
    <font>
      <b/>
      <sz val="12"/>
      <color indexed="8"/>
      <name val="Cambria"/>
      <family val="1"/>
    </font>
    <font>
      <b/>
      <u/>
      <sz val="12"/>
      <color indexed="8"/>
      <name val="Cambria"/>
      <family val="1"/>
    </font>
    <font>
      <sz val="11"/>
      <color rgb="FF000000"/>
      <name val="Calibri"/>
      <family val="2"/>
      <charset val="204"/>
    </font>
    <font>
      <b/>
      <sz val="14"/>
      <color rgb="FFFFFFFF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mbria"/>
      <family val="1"/>
    </font>
    <font>
      <sz val="9"/>
      <color indexed="8"/>
      <name val="Cambria"/>
      <family val="1"/>
    </font>
    <font>
      <b/>
      <sz val="9"/>
      <color indexed="8"/>
      <name val="Cambria"/>
      <family val="1"/>
    </font>
    <font>
      <sz val="9"/>
      <color indexed="10"/>
      <name val="Cambria"/>
      <family val="1"/>
    </font>
    <font>
      <sz val="8"/>
      <color indexed="8"/>
      <name val="Cambria"/>
      <family val="1"/>
    </font>
    <font>
      <b/>
      <sz val="10"/>
      <color indexed="8"/>
      <name val="Cambria"/>
      <family val="1"/>
    </font>
    <font>
      <b/>
      <sz val="8"/>
      <color indexed="8"/>
      <name val="Cambria"/>
      <family val="1"/>
    </font>
    <font>
      <b/>
      <vertAlign val="superscript"/>
      <sz val="10"/>
      <color indexed="8"/>
      <name val="Cambria"/>
      <family val="1"/>
    </font>
    <font>
      <vertAlign val="superscript"/>
      <sz val="10"/>
      <color indexed="8"/>
      <name val="Cambria"/>
      <family val="1"/>
    </font>
    <font>
      <sz val="10"/>
      <color indexed="10"/>
      <name val="Cambria"/>
      <family val="1"/>
    </font>
    <font>
      <sz val="11"/>
      <color theme="0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  <font>
      <sz val="11"/>
      <color theme="0"/>
      <name val="Cambria"/>
      <family val="1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7"/>
      <color indexed="8"/>
      <name val="Cambria"/>
      <family val="1"/>
    </font>
    <font>
      <sz val="10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 tint="0.14999847407452621"/>
      <name val="Cambria"/>
      <family val="1"/>
    </font>
    <font>
      <sz val="10"/>
      <color theme="1" tint="0.14999847407452621"/>
      <name val="Cambria"/>
      <family val="1"/>
    </font>
    <font>
      <b/>
      <sz val="10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7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hair">
        <color indexed="8"/>
      </bottom>
      <diagonal/>
    </border>
    <border>
      <left/>
      <right/>
      <top style="thin">
        <color indexed="9"/>
      </top>
      <bottom style="hair">
        <color indexed="8"/>
      </bottom>
      <diagonal/>
    </border>
    <border>
      <left/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11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9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indexed="9"/>
      </top>
      <bottom style="thin">
        <color theme="1"/>
      </bottom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9"/>
      </right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5" fillId="0" borderId="0" applyNumberFormat="0" applyFill="0" applyBorder="0" applyProtection="0">
      <alignment vertical="top" wrapText="1"/>
    </xf>
    <xf numFmtId="0" fontId="20" fillId="0" borderId="0"/>
    <xf numFmtId="0" fontId="13" fillId="0" borderId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" fillId="0" borderId="0"/>
    <xf numFmtId="0" fontId="57" fillId="0" borderId="0"/>
    <xf numFmtId="0" fontId="5" fillId="0" borderId="0"/>
    <xf numFmtId="0" fontId="2" fillId="0" borderId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134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7" fillId="4" borderId="15" xfId="0" applyNumberFormat="1" applyFont="1" applyFill="1" applyBorder="1" applyAlignment="1" applyProtection="1">
      <alignment vertical="center" wrapText="1"/>
      <protection hidden="1"/>
    </xf>
    <xf numFmtId="3" fontId="8" fillId="0" borderId="11" xfId="0" applyNumberFormat="1" applyFont="1" applyBorder="1" applyAlignment="1" applyProtection="1">
      <alignment vertical="center" wrapText="1"/>
      <protection hidden="1"/>
    </xf>
    <xf numFmtId="3" fontId="8" fillId="0" borderId="13" xfId="0" applyNumberFormat="1" applyFont="1" applyBorder="1" applyAlignment="1" applyProtection="1">
      <alignment vertical="center" wrapText="1"/>
      <protection hidden="1"/>
    </xf>
    <xf numFmtId="3" fontId="8" fillId="0" borderId="12" xfId="0" applyNumberFormat="1" applyFont="1" applyBorder="1" applyAlignment="1" applyProtection="1">
      <alignment vertical="center" wrapText="1"/>
      <protection hidden="1"/>
    </xf>
    <xf numFmtId="3" fontId="8" fillId="0" borderId="18" xfId="0" applyNumberFormat="1" applyFont="1" applyBorder="1" applyAlignment="1" applyProtection="1">
      <alignment vertical="center" wrapText="1"/>
      <protection hidden="1"/>
    </xf>
    <xf numFmtId="3" fontId="8" fillId="0" borderId="19" xfId="0" applyNumberFormat="1" applyFont="1" applyBorder="1" applyAlignment="1" applyProtection="1">
      <alignment vertical="center" wrapText="1"/>
      <protection hidden="1"/>
    </xf>
    <xf numFmtId="3" fontId="8" fillId="0" borderId="21" xfId="0" applyNumberFormat="1" applyFont="1" applyBorder="1" applyAlignment="1" applyProtection="1">
      <alignment vertical="center" wrapText="1"/>
      <protection hidden="1"/>
    </xf>
    <xf numFmtId="3" fontId="8" fillId="0" borderId="22" xfId="0" applyNumberFormat="1" applyFont="1" applyBorder="1" applyAlignment="1" applyProtection="1">
      <alignment vertical="center" wrapText="1"/>
      <protection hidden="1"/>
    </xf>
    <xf numFmtId="3" fontId="8" fillId="0" borderId="24" xfId="0" applyNumberFormat="1" applyFont="1" applyBorder="1" applyAlignment="1" applyProtection="1">
      <alignment vertical="center" wrapText="1"/>
      <protection hidden="1"/>
    </xf>
    <xf numFmtId="3" fontId="8" fillId="0" borderId="23" xfId="0" applyNumberFormat="1" applyFont="1" applyBorder="1" applyAlignment="1" applyProtection="1">
      <alignment vertical="center" wrapText="1"/>
      <protection hidden="1"/>
    </xf>
    <xf numFmtId="3" fontId="8" fillId="0" borderId="20" xfId="0" applyNumberFormat="1" applyFont="1" applyBorder="1" applyAlignment="1" applyProtection="1">
      <alignment vertical="center" wrapText="1"/>
      <protection hidden="1"/>
    </xf>
    <xf numFmtId="3" fontId="8" fillId="0" borderId="4" xfId="0" applyNumberFormat="1" applyFont="1" applyBorder="1" applyAlignment="1" applyProtection="1">
      <alignment vertical="center" wrapText="1"/>
      <protection hidden="1"/>
    </xf>
    <xf numFmtId="3" fontId="8" fillId="0" borderId="5" xfId="0" applyNumberFormat="1" applyFont="1" applyBorder="1" applyAlignment="1" applyProtection="1">
      <alignment vertical="center" wrapText="1"/>
      <protection hidden="1"/>
    </xf>
    <xf numFmtId="3" fontId="7" fillId="4" borderId="18" xfId="0" applyNumberFormat="1" applyFont="1" applyFill="1" applyBorder="1" applyAlignment="1" applyProtection="1">
      <alignment vertical="center" wrapText="1"/>
      <protection hidden="1"/>
    </xf>
    <xf numFmtId="3" fontId="6" fillId="3" borderId="18" xfId="0" applyNumberFormat="1" applyFont="1" applyFill="1" applyBorder="1" applyAlignment="1" applyProtection="1">
      <alignment vertical="center" wrapText="1"/>
      <protection hidden="1"/>
    </xf>
    <xf numFmtId="3" fontId="8" fillId="2" borderId="18" xfId="0" applyNumberFormat="1" applyFont="1" applyFill="1" applyBorder="1" applyAlignment="1" applyProtection="1">
      <alignment vertical="center" wrapText="1"/>
      <protection hidden="1"/>
    </xf>
    <xf numFmtId="3" fontId="6" fillId="3" borderId="19" xfId="0" applyNumberFormat="1" applyFont="1" applyFill="1" applyBorder="1" applyAlignment="1" applyProtection="1">
      <alignment vertical="center" wrapText="1"/>
      <protection hidden="1"/>
    </xf>
    <xf numFmtId="0" fontId="7" fillId="4" borderId="15" xfId="0" applyFont="1" applyFill="1" applyBorder="1" applyAlignment="1" applyProtection="1">
      <alignment horizontal="center" vertical="center" wrapText="1"/>
      <protection hidden="1"/>
    </xf>
    <xf numFmtId="0" fontId="7" fillId="4" borderId="16" xfId="0" applyFont="1" applyFill="1" applyBorder="1" applyAlignment="1" applyProtection="1">
      <alignment vertical="center"/>
      <protection hidden="1"/>
    </xf>
    <xf numFmtId="0" fontId="7" fillId="4" borderId="17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vertical="center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vertical="center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8" fillId="0" borderId="20" xfId="0" applyFont="1" applyBorder="1" applyAlignment="1" applyProtection="1">
      <alignment vertical="center"/>
      <protection hidden="1"/>
    </xf>
    <xf numFmtId="0" fontId="8" fillId="0" borderId="18" xfId="0" applyFont="1" applyBorder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 vertical="center" wrapText="1"/>
      <protection hidden="1"/>
    </xf>
    <xf numFmtId="0" fontId="7" fillId="4" borderId="18" xfId="0" applyFont="1" applyFill="1" applyBorder="1" applyAlignment="1" applyProtection="1">
      <alignment vertical="center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7" fillId="4" borderId="5" xfId="0" applyFont="1" applyFill="1" applyBorder="1" applyAlignment="1" applyProtection="1">
      <alignment vertical="center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7" fillId="4" borderId="4" xfId="0" applyFont="1" applyFill="1" applyBorder="1" applyAlignment="1" applyProtection="1">
      <alignment vertical="center"/>
      <protection hidden="1"/>
    </xf>
    <xf numFmtId="0" fontId="6" fillId="3" borderId="18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12" fillId="3" borderId="19" xfId="0" applyFont="1" applyFill="1" applyBorder="1" applyAlignment="1" applyProtection="1">
      <alignment horizontal="center" vertical="center" wrapText="1"/>
      <protection hidden="1"/>
    </xf>
    <xf numFmtId="0" fontId="12" fillId="3" borderId="18" xfId="0" applyFont="1" applyFill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3" fontId="8" fillId="0" borderId="0" xfId="0" applyNumberFormat="1" applyFont="1" applyAlignment="1" applyProtection="1">
      <alignment vertical="center" wrapText="1"/>
      <protection hidden="1"/>
    </xf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0" fontId="7" fillId="3" borderId="15" xfId="0" applyFont="1" applyFill="1" applyBorder="1" applyAlignment="1" applyProtection="1">
      <alignment vertical="center" wrapText="1"/>
      <protection hidden="1"/>
    </xf>
    <xf numFmtId="3" fontId="7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8" xfId="0" quotePrefix="1" applyFont="1" applyBorder="1" applyAlignment="1" applyProtection="1">
      <alignment vertical="center"/>
      <protection hidden="1"/>
    </xf>
    <xf numFmtId="0" fontId="8" fillId="0" borderId="18" xfId="0" quotePrefix="1" applyFont="1" applyBorder="1" applyAlignment="1" applyProtection="1">
      <alignment horizontal="center" vertical="center"/>
      <protection hidden="1"/>
    </xf>
    <xf numFmtId="0" fontId="6" fillId="3" borderId="18" xfId="0" applyFont="1" applyFill="1" applyBorder="1" applyAlignment="1" applyProtection="1">
      <alignment horizontal="center" vertical="center"/>
      <protection hidden="1"/>
    </xf>
    <xf numFmtId="0" fontId="6" fillId="3" borderId="18" xfId="0" applyFont="1" applyFill="1" applyBorder="1" applyAlignment="1" applyProtection="1">
      <alignment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3" fontId="8" fillId="0" borderId="0" xfId="0" applyNumberFormat="1" applyFont="1" applyAlignment="1" applyProtection="1">
      <alignment vertical="center"/>
      <protection hidden="1"/>
    </xf>
    <xf numFmtId="1" fontId="16" fillId="0" borderId="26" xfId="5" applyNumberFormat="1" applyFont="1" applyBorder="1" applyAlignment="1" applyProtection="1">
      <alignment vertical="center"/>
      <protection hidden="1"/>
    </xf>
    <xf numFmtId="0" fontId="16" fillId="0" borderId="0" xfId="5" applyNumberFormat="1" applyFont="1" applyAlignment="1" applyProtection="1">
      <protection hidden="1"/>
    </xf>
    <xf numFmtId="1" fontId="16" fillId="0" borderId="27" xfId="5" applyNumberFormat="1" applyFont="1" applyBorder="1" applyAlignment="1" applyProtection="1">
      <alignment vertical="center"/>
      <protection hidden="1"/>
    </xf>
    <xf numFmtId="0" fontId="18" fillId="0" borderId="27" xfId="5" applyNumberFormat="1" applyFont="1" applyBorder="1" applyAlignment="1" applyProtection="1">
      <alignment vertical="center"/>
      <protection hidden="1"/>
    </xf>
    <xf numFmtId="1" fontId="18" fillId="0" borderId="27" xfId="5" applyNumberFormat="1" applyFont="1" applyBorder="1" applyAlignment="1" applyProtection="1">
      <alignment vertical="center"/>
      <protection hidden="1"/>
    </xf>
    <xf numFmtId="1" fontId="16" fillId="0" borderId="29" xfId="5" applyNumberFormat="1" applyFont="1" applyBorder="1" applyAlignment="1" applyProtection="1">
      <alignment vertical="center"/>
      <protection hidden="1"/>
    </xf>
    <xf numFmtId="1" fontId="16" fillId="0" borderId="30" xfId="5" applyNumberFormat="1" applyFont="1" applyBorder="1" applyAlignment="1" applyProtection="1">
      <alignment vertical="center"/>
      <protection hidden="1"/>
    </xf>
    <xf numFmtId="1" fontId="18" fillId="0" borderId="58" xfId="5" applyNumberFormat="1" applyFont="1" applyBorder="1" applyAlignment="1" applyProtection="1">
      <alignment vertical="center"/>
      <protection hidden="1"/>
    </xf>
    <xf numFmtId="20" fontId="16" fillId="0" borderId="27" xfId="5" applyNumberFormat="1" applyFont="1" applyBorder="1" applyAlignment="1" applyProtection="1">
      <alignment vertical="center"/>
      <protection hidden="1"/>
    </xf>
    <xf numFmtId="0" fontId="16" fillId="0" borderId="27" xfId="5" applyNumberFormat="1" applyFont="1" applyBorder="1" applyAlignment="1" applyProtection="1">
      <alignment vertical="center"/>
      <protection hidden="1"/>
    </xf>
    <xf numFmtId="1" fontId="16" fillId="0" borderId="31" xfId="5" applyNumberFormat="1" applyFont="1" applyBorder="1" applyAlignment="1" applyProtection="1">
      <alignment vertical="center"/>
      <protection hidden="1"/>
    </xf>
    <xf numFmtId="1" fontId="16" fillId="0" borderId="32" xfId="5" applyNumberFormat="1" applyFont="1" applyBorder="1" applyAlignment="1" applyProtection="1">
      <alignment vertical="center"/>
      <protection hidden="1"/>
    </xf>
    <xf numFmtId="1" fontId="16" fillId="0" borderId="33" xfId="5" applyNumberFormat="1" applyFont="1" applyBorder="1" applyAlignment="1" applyProtection="1">
      <alignment vertical="center"/>
      <protection hidden="1"/>
    </xf>
    <xf numFmtId="1" fontId="16" fillId="0" borderId="34" xfId="5" applyNumberFormat="1" applyFont="1" applyBorder="1" applyAlignment="1" applyProtection="1">
      <alignment vertical="center"/>
      <protection hidden="1"/>
    </xf>
    <xf numFmtId="1" fontId="16" fillId="0" borderId="35" xfId="5" applyNumberFormat="1" applyFont="1" applyBorder="1" applyAlignment="1" applyProtection="1">
      <alignment vertical="center"/>
      <protection hidden="1"/>
    </xf>
    <xf numFmtId="1" fontId="16" fillId="0" borderId="36" xfId="5" applyNumberFormat="1" applyFont="1" applyBorder="1" applyAlignment="1" applyProtection="1">
      <alignment vertical="center"/>
      <protection hidden="1"/>
    </xf>
    <xf numFmtId="1" fontId="16" fillId="0" borderId="37" xfId="5" applyNumberFormat="1" applyFont="1" applyBorder="1" applyAlignment="1" applyProtection="1">
      <alignment vertical="center"/>
      <protection hidden="1"/>
    </xf>
    <xf numFmtId="0" fontId="17" fillId="0" borderId="38" xfId="5" applyNumberFormat="1" applyFont="1" applyBorder="1" applyAlignment="1" applyProtection="1">
      <alignment vertical="center"/>
      <protection hidden="1"/>
    </xf>
    <xf numFmtId="1" fontId="16" fillId="0" borderId="18" xfId="5" applyNumberFormat="1" applyFont="1" applyBorder="1" applyAlignment="1" applyProtection="1">
      <alignment vertical="center"/>
      <protection hidden="1"/>
    </xf>
    <xf numFmtId="1" fontId="17" fillId="0" borderId="38" xfId="5" applyNumberFormat="1" applyFont="1" applyBorder="1" applyAlignment="1" applyProtection="1">
      <alignment vertical="center"/>
      <protection hidden="1"/>
    </xf>
    <xf numFmtId="1" fontId="16" fillId="0" borderId="38" xfId="5" applyNumberFormat="1" applyFont="1" applyBorder="1" applyAlignment="1" applyProtection="1">
      <alignment vertical="center"/>
      <protection hidden="1"/>
    </xf>
    <xf numFmtId="1" fontId="16" fillId="0" borderId="39" xfId="5" applyNumberFormat="1" applyFont="1" applyBorder="1" applyAlignment="1" applyProtection="1">
      <alignment vertical="center"/>
      <protection hidden="1"/>
    </xf>
    <xf numFmtId="1" fontId="16" fillId="0" borderId="40" xfId="5" applyNumberFormat="1" applyFont="1" applyBorder="1" applyAlignment="1" applyProtection="1">
      <alignment vertical="center"/>
      <protection hidden="1"/>
    </xf>
    <xf numFmtId="0" fontId="16" fillId="0" borderId="33" xfId="5" applyNumberFormat="1" applyFont="1" applyBorder="1" applyAlignment="1" applyProtection="1">
      <alignment vertical="center"/>
      <protection hidden="1"/>
    </xf>
    <xf numFmtId="0" fontId="16" fillId="0" borderId="39" xfId="5" applyNumberFormat="1" applyFont="1" applyBorder="1" applyAlignment="1" applyProtection="1">
      <alignment vertical="center"/>
      <protection hidden="1"/>
    </xf>
    <xf numFmtId="0" fontId="16" fillId="0" borderId="0" xfId="5" applyFont="1" applyProtection="1">
      <alignment vertical="top" wrapText="1"/>
      <protection hidden="1"/>
    </xf>
    <xf numFmtId="0" fontId="29" fillId="0" borderId="27" xfId="5" applyFont="1" applyBorder="1" applyAlignment="1" applyProtection="1">
      <alignment vertical="center"/>
      <protection hidden="1"/>
    </xf>
    <xf numFmtId="0" fontId="29" fillId="0" borderId="0" xfId="5" applyNumberFormat="1" applyFont="1" applyAlignment="1" applyProtection="1">
      <protection hidden="1"/>
    </xf>
    <xf numFmtId="1" fontId="30" fillId="0" borderId="27" xfId="5" applyNumberFormat="1" applyFont="1" applyBorder="1" applyAlignment="1" applyProtection="1">
      <alignment horizontal="right" vertical="center"/>
      <protection hidden="1"/>
    </xf>
    <xf numFmtId="1" fontId="32" fillId="0" borderId="29" xfId="5" applyNumberFormat="1" applyFont="1" applyBorder="1" applyAlignment="1" applyProtection="1">
      <alignment horizontal="center" vertical="center"/>
      <protection hidden="1"/>
    </xf>
    <xf numFmtId="3" fontId="30" fillId="0" borderId="29" xfId="5" applyNumberFormat="1" applyFont="1" applyBorder="1" applyAlignment="1" applyProtection="1">
      <alignment horizontal="center" vertical="center"/>
      <protection hidden="1"/>
    </xf>
    <xf numFmtId="0" fontId="29" fillId="0" borderId="29" xfId="5" applyFont="1" applyBorder="1" applyAlignment="1" applyProtection="1">
      <alignment vertical="center"/>
      <protection hidden="1"/>
    </xf>
    <xf numFmtId="0" fontId="29" fillId="0" borderId="31" xfId="5" applyFont="1" applyBorder="1" applyAlignment="1" applyProtection="1">
      <alignment vertical="center"/>
      <protection hidden="1"/>
    </xf>
    <xf numFmtId="1" fontId="29" fillId="0" borderId="31" xfId="5" applyNumberFormat="1" applyFont="1" applyBorder="1" applyAlignment="1" applyProtection="1">
      <alignment horizontal="center" vertical="center"/>
      <protection hidden="1"/>
    </xf>
    <xf numFmtId="1" fontId="30" fillId="0" borderId="48" xfId="5" applyNumberFormat="1" applyFont="1" applyBorder="1" applyAlignment="1" applyProtection="1">
      <alignment horizontal="right" vertical="center" wrapText="1"/>
      <protection hidden="1"/>
    </xf>
    <xf numFmtId="1" fontId="33" fillId="0" borderId="33" xfId="5" applyNumberFormat="1" applyFont="1" applyBorder="1" applyAlignment="1" applyProtection="1">
      <alignment vertical="center"/>
      <protection hidden="1"/>
    </xf>
    <xf numFmtId="1" fontId="30" fillId="0" borderId="34" xfId="5" applyNumberFormat="1" applyFont="1" applyBorder="1" applyAlignment="1" applyProtection="1">
      <alignment horizontal="right" vertical="center"/>
      <protection hidden="1"/>
    </xf>
    <xf numFmtId="1" fontId="29" fillId="0" borderId="36" xfId="5" applyNumberFormat="1" applyFont="1" applyBorder="1" applyAlignment="1" applyProtection="1">
      <alignment vertical="center"/>
      <protection hidden="1"/>
    </xf>
    <xf numFmtId="1" fontId="29" fillId="0" borderId="42" xfId="5" applyNumberFormat="1" applyFont="1" applyBorder="1" applyAlignment="1" applyProtection="1">
      <alignment vertical="center"/>
      <protection hidden="1"/>
    </xf>
    <xf numFmtId="0" fontId="29" fillId="0" borderId="38" xfId="5" applyFont="1" applyBorder="1" applyAlignment="1" applyProtection="1">
      <alignment vertical="center"/>
      <protection hidden="1"/>
    </xf>
    <xf numFmtId="1" fontId="33" fillId="0" borderId="38" xfId="5" applyNumberFormat="1" applyFont="1" applyBorder="1" applyAlignment="1" applyProtection="1">
      <alignment vertical="center"/>
      <protection hidden="1"/>
    </xf>
    <xf numFmtId="1" fontId="29" fillId="0" borderId="27" xfId="5" applyNumberFormat="1" applyFont="1" applyBorder="1" applyAlignment="1" applyProtection="1">
      <alignment horizontal="center" vertical="center"/>
      <protection hidden="1"/>
    </xf>
    <xf numFmtId="1" fontId="29" fillId="0" borderId="34" xfId="5" applyNumberFormat="1" applyFont="1" applyBorder="1" applyAlignment="1" applyProtection="1">
      <alignment horizontal="left" vertical="center"/>
      <protection hidden="1"/>
    </xf>
    <xf numFmtId="1" fontId="30" fillId="0" borderId="34" xfId="5" applyNumberFormat="1" applyFont="1" applyBorder="1" applyAlignment="1" applyProtection="1">
      <alignment horizontal="right" vertical="center" wrapText="1"/>
      <protection hidden="1"/>
    </xf>
    <xf numFmtId="1" fontId="29" fillId="0" borderId="34" xfId="5" applyNumberFormat="1" applyFont="1" applyBorder="1" applyAlignment="1" applyProtection="1">
      <alignment vertical="center"/>
      <protection hidden="1"/>
    </xf>
    <xf numFmtId="1" fontId="29" fillId="0" borderId="35" xfId="5" applyNumberFormat="1" applyFont="1" applyBorder="1" applyAlignment="1" applyProtection="1">
      <alignment vertical="center"/>
      <protection hidden="1"/>
    </xf>
    <xf numFmtId="0" fontId="29" fillId="0" borderId="38" xfId="5" applyNumberFormat="1" applyFont="1" applyBorder="1" applyAlignment="1" applyProtection="1">
      <alignment vertical="center"/>
      <protection hidden="1"/>
    </xf>
    <xf numFmtId="0" fontId="29" fillId="0" borderId="27" xfId="5" applyNumberFormat="1" applyFont="1" applyBorder="1" applyAlignment="1" applyProtection="1">
      <alignment vertical="center"/>
      <protection hidden="1"/>
    </xf>
    <xf numFmtId="1" fontId="29" fillId="0" borderId="27" xfId="5" applyNumberFormat="1" applyFont="1" applyBorder="1" applyAlignment="1" applyProtection="1">
      <alignment vertical="center"/>
      <protection hidden="1"/>
    </xf>
    <xf numFmtId="1" fontId="29" fillId="0" borderId="32" xfId="5" applyNumberFormat="1" applyFont="1" applyBorder="1" applyAlignment="1" applyProtection="1">
      <alignment vertical="center"/>
      <protection hidden="1"/>
    </xf>
    <xf numFmtId="0" fontId="29" fillId="0" borderId="49" xfId="5" applyNumberFormat="1" applyFont="1" applyBorder="1" applyAlignment="1" applyProtection="1">
      <alignment horizontal="center" vertical="center"/>
      <protection hidden="1"/>
    </xf>
    <xf numFmtId="1" fontId="29" fillId="0" borderId="37" xfId="5" applyNumberFormat="1" applyFont="1" applyBorder="1" applyAlignment="1" applyProtection="1">
      <alignment vertical="center"/>
      <protection hidden="1"/>
    </xf>
    <xf numFmtId="1" fontId="29" fillId="0" borderId="38" xfId="5" applyNumberFormat="1" applyFont="1" applyBorder="1" applyAlignment="1" applyProtection="1">
      <alignment vertical="center"/>
      <protection hidden="1"/>
    </xf>
    <xf numFmtId="1" fontId="33" fillId="0" borderId="27" xfId="5" applyNumberFormat="1" applyFont="1" applyBorder="1" applyAlignment="1" applyProtection="1">
      <alignment vertical="center"/>
      <protection hidden="1"/>
    </xf>
    <xf numFmtId="1" fontId="29" fillId="0" borderId="27" xfId="5" applyNumberFormat="1" applyFont="1" applyBorder="1" applyAlignment="1" applyProtection="1">
      <alignment horizontal="left" vertical="center"/>
      <protection hidden="1"/>
    </xf>
    <xf numFmtId="0" fontId="34" fillId="0" borderId="49" xfId="5" applyNumberFormat="1" applyFont="1" applyBorder="1" applyAlignment="1" applyProtection="1">
      <alignment horizontal="center" vertical="center"/>
      <protection hidden="1"/>
    </xf>
    <xf numFmtId="1" fontId="33" fillId="0" borderId="39" xfId="5" applyNumberFormat="1" applyFont="1" applyBorder="1" applyAlignment="1" applyProtection="1">
      <alignment vertical="center"/>
      <protection hidden="1"/>
    </xf>
    <xf numFmtId="1" fontId="29" fillId="0" borderId="31" xfId="5" applyNumberFormat="1" applyFont="1" applyBorder="1" applyAlignment="1" applyProtection="1">
      <alignment vertical="center"/>
      <protection hidden="1"/>
    </xf>
    <xf numFmtId="1" fontId="29" fillId="0" borderId="40" xfId="5" applyNumberFormat="1" applyFont="1" applyBorder="1" applyAlignment="1" applyProtection="1">
      <alignment vertical="center"/>
      <protection hidden="1"/>
    </xf>
    <xf numFmtId="1" fontId="29" fillId="0" borderId="39" xfId="5" applyNumberFormat="1" applyFont="1" applyBorder="1" applyAlignment="1" applyProtection="1">
      <alignment vertical="center"/>
      <protection hidden="1"/>
    </xf>
    <xf numFmtId="0" fontId="29" fillId="0" borderId="34" xfId="5" applyFont="1" applyBorder="1" applyAlignment="1" applyProtection="1">
      <alignment vertical="center"/>
      <protection hidden="1"/>
    </xf>
    <xf numFmtId="1" fontId="33" fillId="0" borderId="32" xfId="5" applyNumberFormat="1" applyFont="1" applyBorder="1" applyAlignment="1" applyProtection="1">
      <alignment vertical="center"/>
      <protection hidden="1"/>
    </xf>
    <xf numFmtId="0" fontId="34" fillId="0" borderId="18" xfId="5" applyNumberFormat="1" applyFont="1" applyBorder="1" applyAlignment="1" applyProtection="1">
      <alignment horizontal="center" vertical="center"/>
      <protection hidden="1"/>
    </xf>
    <xf numFmtId="0" fontId="35" fillId="0" borderId="18" xfId="5" applyNumberFormat="1" applyFont="1" applyBorder="1" applyAlignment="1" applyProtection="1">
      <alignment horizontal="center" vertical="center" wrapText="1"/>
      <protection hidden="1"/>
    </xf>
    <xf numFmtId="0" fontId="29" fillId="0" borderId="32" xfId="5" applyFont="1" applyBorder="1" applyAlignment="1" applyProtection="1">
      <alignment vertical="center"/>
      <protection hidden="1"/>
    </xf>
    <xf numFmtId="1" fontId="29" fillId="0" borderId="50" xfId="5" applyNumberFormat="1" applyFont="1" applyBorder="1" applyAlignment="1" applyProtection="1">
      <alignment vertical="center"/>
      <protection hidden="1"/>
    </xf>
    <xf numFmtId="1" fontId="29" fillId="0" borderId="33" xfId="5" applyNumberFormat="1" applyFont="1" applyBorder="1" applyAlignment="1" applyProtection="1">
      <alignment vertical="center"/>
      <protection hidden="1"/>
    </xf>
    <xf numFmtId="2" fontId="29" fillId="0" borderId="37" xfId="5" applyNumberFormat="1" applyFont="1" applyBorder="1" applyAlignment="1" applyProtection="1">
      <alignment vertical="center"/>
      <protection hidden="1"/>
    </xf>
    <xf numFmtId="0" fontId="29" fillId="0" borderId="37" xfId="5" applyNumberFormat="1" applyFont="1" applyBorder="1" applyAlignment="1" applyProtection="1">
      <alignment vertical="center"/>
      <protection hidden="1"/>
    </xf>
    <xf numFmtId="0" fontId="29" fillId="0" borderId="77" xfId="5" applyNumberFormat="1" applyFont="1" applyBorder="1" applyAlignment="1" applyProtection="1">
      <alignment horizontal="center" vertical="center"/>
      <protection hidden="1"/>
    </xf>
    <xf numFmtId="1" fontId="29" fillId="0" borderId="70" xfId="5" applyNumberFormat="1" applyFont="1" applyBorder="1" applyAlignment="1" applyProtection="1">
      <alignment vertical="center"/>
      <protection hidden="1"/>
    </xf>
    <xf numFmtId="169" fontId="29" fillId="0" borderId="32" xfId="5" applyNumberFormat="1" applyFont="1" applyBorder="1" applyAlignment="1" applyProtection="1">
      <alignment vertical="center"/>
      <protection hidden="1"/>
    </xf>
    <xf numFmtId="9" fontId="29" fillId="0" borderId="37" xfId="5" applyNumberFormat="1" applyFont="1" applyBorder="1" applyAlignment="1" applyProtection="1">
      <alignment vertical="center"/>
      <protection hidden="1"/>
    </xf>
    <xf numFmtId="1" fontId="29" fillId="0" borderId="51" xfId="5" applyNumberFormat="1" applyFont="1" applyBorder="1" applyAlignment="1" applyProtection="1">
      <alignment vertical="center"/>
      <protection hidden="1"/>
    </xf>
    <xf numFmtId="1" fontId="29" fillId="0" borderId="52" xfId="5" applyNumberFormat="1" applyFont="1" applyBorder="1" applyAlignment="1" applyProtection="1">
      <alignment vertical="center"/>
      <protection hidden="1"/>
    </xf>
    <xf numFmtId="1" fontId="29" fillId="0" borderId="53" xfId="5" applyNumberFormat="1" applyFont="1" applyBorder="1" applyAlignment="1" applyProtection="1">
      <alignment vertical="center"/>
      <protection hidden="1"/>
    </xf>
    <xf numFmtId="1" fontId="29" fillId="0" borderId="53" xfId="5" applyNumberFormat="1" applyFont="1" applyBorder="1" applyAlignment="1" applyProtection="1">
      <alignment horizontal="center" vertical="center"/>
      <protection hidden="1"/>
    </xf>
    <xf numFmtId="1" fontId="29" fillId="0" borderId="49" xfId="5" applyNumberFormat="1" applyFont="1" applyBorder="1" applyAlignment="1" applyProtection="1">
      <alignment vertical="center"/>
      <protection hidden="1"/>
    </xf>
    <xf numFmtId="0" fontId="29" fillId="0" borderId="50" xfId="5" applyNumberFormat="1" applyFont="1" applyBorder="1" applyAlignment="1" applyProtection="1">
      <alignment vertical="center"/>
      <protection hidden="1"/>
    </xf>
    <xf numFmtId="0" fontId="34" fillId="0" borderId="34" xfId="5" applyNumberFormat="1" applyFont="1" applyBorder="1" applyAlignment="1" applyProtection="1">
      <alignment horizontal="right" vertical="center"/>
      <protection hidden="1"/>
    </xf>
    <xf numFmtId="169" fontId="29" fillId="0" borderId="35" xfId="5" applyNumberFormat="1" applyFont="1" applyBorder="1" applyAlignment="1" applyProtection="1">
      <alignment vertical="center"/>
      <protection hidden="1"/>
    </xf>
    <xf numFmtId="9" fontId="29" fillId="0" borderId="49" xfId="5" applyNumberFormat="1" applyFont="1" applyBorder="1" applyAlignment="1" applyProtection="1">
      <alignment vertical="center"/>
      <protection hidden="1"/>
    </xf>
    <xf numFmtId="0" fontId="29" fillId="0" borderId="27" xfId="5" applyNumberFormat="1" applyFont="1" applyBorder="1" applyAlignment="1" applyProtection="1">
      <alignment horizontal="right" vertical="center"/>
      <protection hidden="1"/>
    </xf>
    <xf numFmtId="0" fontId="29" fillId="0" borderId="0" xfId="5" applyFont="1" applyProtection="1">
      <alignment vertical="top" wrapText="1"/>
      <protection hidden="1"/>
    </xf>
    <xf numFmtId="0" fontId="29" fillId="0" borderId="29" xfId="5" applyNumberFormat="1" applyFont="1" applyBorder="1" applyAlignment="1" applyProtection="1">
      <alignment vertical="center"/>
      <protection hidden="1"/>
    </xf>
    <xf numFmtId="0" fontId="34" fillId="0" borderId="56" xfId="5" applyNumberFormat="1" applyFont="1" applyBorder="1" applyAlignment="1" applyProtection="1">
      <alignment horizontal="center" vertical="center"/>
      <protection hidden="1"/>
    </xf>
    <xf numFmtId="1" fontId="38" fillId="0" borderId="56" xfId="5" applyNumberFormat="1" applyFont="1" applyBorder="1" applyAlignment="1" applyProtection="1">
      <alignment horizontal="center" vertical="center"/>
      <protection hidden="1"/>
    </xf>
    <xf numFmtId="0" fontId="29" fillId="0" borderId="29" xfId="5" applyNumberFormat="1" applyFont="1" applyBorder="1" applyAlignment="1" applyProtection="1">
      <alignment horizontal="center" vertical="center" wrapText="1"/>
      <protection hidden="1"/>
    </xf>
    <xf numFmtId="0" fontId="29" fillId="0" borderId="29" xfId="5" applyNumberFormat="1" applyFont="1" applyBorder="1" applyAlignment="1" applyProtection="1">
      <alignment horizontal="center" vertical="center"/>
      <protection hidden="1"/>
    </xf>
    <xf numFmtId="0" fontId="29" fillId="0" borderId="18" xfId="5" applyNumberFormat="1" applyFont="1" applyBorder="1" applyAlignment="1" applyProtection="1">
      <alignment horizontal="center" vertical="center"/>
      <protection hidden="1"/>
    </xf>
    <xf numFmtId="0" fontId="33" fillId="0" borderId="18" xfId="5" applyNumberFormat="1" applyFont="1" applyBorder="1" applyAlignment="1" applyProtection="1">
      <alignment horizontal="center" vertical="center" wrapText="1"/>
      <protection hidden="1"/>
    </xf>
    <xf numFmtId="0" fontId="29" fillId="0" borderId="34" xfId="5" applyNumberFormat="1" applyFont="1" applyBorder="1" applyAlignment="1" applyProtection="1">
      <alignment vertical="center"/>
      <protection hidden="1"/>
    </xf>
    <xf numFmtId="0" fontId="29" fillId="0" borderId="32" xfId="5" applyNumberFormat="1" applyFont="1" applyBorder="1" applyAlignment="1" applyProtection="1">
      <alignment vertical="center"/>
      <protection hidden="1"/>
    </xf>
    <xf numFmtId="0" fontId="40" fillId="3" borderId="78" xfId="8" applyFont="1" applyFill="1" applyBorder="1" applyAlignment="1" applyProtection="1">
      <alignment vertical="center"/>
      <protection locked="0" hidden="1"/>
    </xf>
    <xf numFmtId="0" fontId="40" fillId="4" borderId="78" xfId="9" applyFont="1" applyFill="1" applyBorder="1" applyAlignment="1" applyProtection="1">
      <alignment horizontal="center" vertical="center" wrapText="1"/>
      <protection locked="0" hidden="1"/>
    </xf>
    <xf numFmtId="0" fontId="41" fillId="0" borderId="0" xfId="10" applyFont="1" applyAlignment="1" applyProtection="1">
      <alignment vertical="center"/>
      <protection locked="0" hidden="1"/>
    </xf>
    <xf numFmtId="0" fontId="40" fillId="3" borderId="0" xfId="8" applyFont="1" applyFill="1" applyAlignment="1" applyProtection="1">
      <alignment vertical="center"/>
      <protection locked="0" hidden="1"/>
    </xf>
    <xf numFmtId="0" fontId="42" fillId="4" borderId="0" xfId="9" applyFont="1" applyFill="1" applyAlignment="1" applyProtection="1">
      <alignment vertical="center" wrapText="1"/>
      <protection locked="0" hidden="1"/>
    </xf>
    <xf numFmtId="0" fontId="41" fillId="0" borderId="0" xfId="10" applyFont="1" applyAlignment="1" applyProtection="1">
      <alignment vertical="center" wrapText="1"/>
      <protection locked="0" hidden="1"/>
    </xf>
    <xf numFmtId="0" fontId="44" fillId="0" borderId="0" xfId="10" applyFont="1" applyProtection="1">
      <protection locked="0" hidden="1"/>
    </xf>
    <xf numFmtId="0" fontId="45" fillId="4" borderId="82" xfId="10" applyFont="1" applyFill="1" applyBorder="1" applyAlignment="1" applyProtection="1">
      <alignment vertical="center"/>
      <protection locked="0" hidden="1"/>
    </xf>
    <xf numFmtId="0" fontId="44" fillId="0" borderId="82" xfId="10" applyFont="1" applyBorder="1" applyAlignment="1" applyProtection="1">
      <alignment vertical="center" wrapText="1"/>
      <protection locked="0" hidden="1"/>
    </xf>
    <xf numFmtId="0" fontId="44" fillId="0" borderId="82" xfId="10" applyFont="1" applyBorder="1" applyAlignment="1" applyProtection="1">
      <alignment vertical="center"/>
      <protection locked="0" hidden="1"/>
    </xf>
    <xf numFmtId="0" fontId="44" fillId="7" borderId="82" xfId="10" applyFont="1" applyFill="1" applyBorder="1" applyAlignment="1" applyProtection="1">
      <alignment vertical="center"/>
      <protection locked="0" hidden="1"/>
    </xf>
    <xf numFmtId="0" fontId="45" fillId="7" borderId="82" xfId="10" applyFont="1" applyFill="1" applyBorder="1" applyAlignment="1" applyProtection="1">
      <alignment vertical="center"/>
      <protection locked="0" hidden="1"/>
    </xf>
    <xf numFmtId="0" fontId="46" fillId="3" borderId="82" xfId="10" applyFont="1" applyFill="1" applyBorder="1" applyAlignment="1" applyProtection="1">
      <alignment vertical="center"/>
      <protection locked="0" hidden="1"/>
    </xf>
    <xf numFmtId="0" fontId="46" fillId="3" borderId="85" xfId="10" applyFont="1" applyFill="1" applyBorder="1" applyAlignment="1" applyProtection="1">
      <alignment vertical="center"/>
      <protection locked="0" hidden="1"/>
    </xf>
    <xf numFmtId="0" fontId="46" fillId="3" borderId="86" xfId="10" applyFont="1" applyFill="1" applyBorder="1" applyAlignment="1" applyProtection="1">
      <alignment vertical="center"/>
      <protection locked="0" hidden="1"/>
    </xf>
    <xf numFmtId="0" fontId="46" fillId="3" borderId="82" xfId="10" applyFont="1" applyFill="1" applyBorder="1" applyAlignment="1" applyProtection="1">
      <alignment horizontal="center" vertical="center" wrapText="1"/>
      <protection locked="0" hidden="1"/>
    </xf>
    <xf numFmtId="0" fontId="45" fillId="0" borderId="0" xfId="10" applyFont="1" applyProtection="1">
      <protection locked="0" hidden="1"/>
    </xf>
    <xf numFmtId="0" fontId="47" fillId="0" borderId="0" xfId="10" applyFont="1" applyAlignment="1" applyProtection="1">
      <alignment horizontal="left" vertical="center" indent="2"/>
      <protection locked="0" hidden="1"/>
    </xf>
    <xf numFmtId="0" fontId="44" fillId="0" borderId="0" xfId="10" applyFont="1" applyAlignment="1" applyProtection="1">
      <alignment horizontal="right"/>
      <protection locked="0" hidden="1"/>
    </xf>
    <xf numFmtId="0" fontId="45" fillId="3" borderId="82" xfId="10" applyFont="1" applyFill="1" applyBorder="1" applyAlignment="1" applyProtection="1">
      <alignment vertical="center"/>
      <protection locked="0" hidden="1"/>
    </xf>
    <xf numFmtId="0" fontId="47" fillId="0" borderId="0" xfId="10" quotePrefix="1" applyFont="1" applyAlignment="1" applyProtection="1">
      <alignment horizontal="left" vertical="center" indent="4"/>
      <protection locked="0" hidden="1"/>
    </xf>
    <xf numFmtId="0" fontId="44" fillId="0" borderId="0" xfId="10" applyFont="1" applyAlignment="1" applyProtection="1">
      <alignment horizontal="right" vertical="center"/>
      <protection locked="0" hidden="1"/>
    </xf>
    <xf numFmtId="0" fontId="45" fillId="0" borderId="0" xfId="10" applyFont="1" applyAlignment="1" applyProtection="1">
      <alignment vertical="center"/>
      <protection locked="0" hidden="1"/>
    </xf>
    <xf numFmtId="0" fontId="46" fillId="3" borderId="81" xfId="10" applyFont="1" applyFill="1" applyBorder="1" applyAlignment="1" applyProtection="1">
      <alignment vertical="top"/>
      <protection locked="0" hidden="1"/>
    </xf>
    <xf numFmtId="0" fontId="46" fillId="3" borderId="83" xfId="10" applyFont="1" applyFill="1" applyBorder="1" applyAlignment="1" applyProtection="1">
      <alignment vertical="top"/>
      <protection locked="0" hidden="1"/>
    </xf>
    <xf numFmtId="0" fontId="46" fillId="3" borderId="90" xfId="10" applyFont="1" applyFill="1" applyBorder="1" applyAlignment="1" applyProtection="1">
      <alignment vertical="top"/>
      <protection locked="0" hidden="1"/>
    </xf>
    <xf numFmtId="0" fontId="45" fillId="0" borderId="61" xfId="10" applyFont="1" applyBorder="1" applyProtection="1">
      <protection locked="0" hidden="1"/>
    </xf>
    <xf numFmtId="0" fontId="45" fillId="0" borderId="62" xfId="10" applyFont="1" applyBorder="1" applyProtection="1">
      <protection locked="0" hidden="1"/>
    </xf>
    <xf numFmtId="0" fontId="45" fillId="0" borderId="64" xfId="10" applyFont="1" applyBorder="1" applyProtection="1">
      <protection locked="0" hidden="1"/>
    </xf>
    <xf numFmtId="0" fontId="46" fillId="3" borderId="84" xfId="10" applyFont="1" applyFill="1" applyBorder="1" applyAlignment="1" applyProtection="1">
      <alignment vertical="center" wrapText="1"/>
      <protection locked="0" hidden="1"/>
    </xf>
    <xf numFmtId="0" fontId="46" fillId="3" borderId="85" xfId="10" applyFont="1" applyFill="1" applyBorder="1" applyAlignment="1" applyProtection="1">
      <alignment vertical="center" wrapText="1"/>
      <protection locked="0" hidden="1"/>
    </xf>
    <xf numFmtId="0" fontId="44" fillId="0" borderId="0" xfId="10" applyFont="1" applyAlignment="1" applyProtection="1">
      <alignment vertical="center" wrapText="1"/>
      <protection locked="0" hidden="1"/>
    </xf>
    <xf numFmtId="0" fontId="44" fillId="0" borderId="0" xfId="10" applyFont="1" applyAlignment="1" applyProtection="1">
      <alignment horizontal="left" vertical="center" wrapText="1"/>
      <protection locked="0" hidden="1"/>
    </xf>
    <xf numFmtId="0" fontId="46" fillId="3" borderId="81" xfId="10" applyFont="1" applyFill="1" applyBorder="1" applyAlignment="1" applyProtection="1">
      <alignment horizontal="right" vertical="top"/>
      <protection locked="0" hidden="1"/>
    </xf>
    <xf numFmtId="0" fontId="46" fillId="3" borderId="90" xfId="10" applyFont="1" applyFill="1" applyBorder="1" applyAlignment="1" applyProtection="1">
      <alignment horizontal="right" vertical="top"/>
      <protection locked="0" hidden="1"/>
    </xf>
    <xf numFmtId="0" fontId="50" fillId="0" borderId="0" xfId="10" applyFont="1" applyAlignment="1" applyProtection="1">
      <alignment horizontal="left" vertical="center" indent="3"/>
      <protection locked="0" hidden="1"/>
    </xf>
    <xf numFmtId="0" fontId="44" fillId="7" borderId="86" xfId="10" applyFont="1" applyFill="1" applyBorder="1" applyAlignment="1" applyProtection="1">
      <alignment horizontal="center" vertical="center"/>
      <protection locked="0" hidden="1"/>
    </xf>
    <xf numFmtId="0" fontId="44" fillId="0" borderId="0" xfId="10" applyFont="1" applyAlignment="1" applyProtection="1">
      <alignment horizontal="left" indent="3"/>
      <protection locked="0" hidden="1"/>
    </xf>
    <xf numFmtId="0" fontId="44" fillId="3" borderId="84" xfId="10" applyFont="1" applyFill="1" applyBorder="1" applyAlignment="1" applyProtection="1">
      <alignment vertical="center"/>
      <protection locked="0" hidden="1"/>
    </xf>
    <xf numFmtId="0" fontId="44" fillId="3" borderId="86" xfId="10" applyFont="1" applyFill="1" applyBorder="1" applyAlignment="1" applyProtection="1">
      <alignment vertical="center"/>
      <protection locked="0" hidden="1"/>
    </xf>
    <xf numFmtId="0" fontId="44" fillId="3" borderId="85" xfId="10" applyFont="1" applyFill="1" applyBorder="1" applyAlignment="1" applyProtection="1">
      <alignment vertical="center"/>
      <protection locked="0" hidden="1"/>
    </xf>
    <xf numFmtId="0" fontId="44" fillId="0" borderId="82" xfId="10" applyFont="1" applyBorder="1" applyProtection="1">
      <protection locked="0" hidden="1"/>
    </xf>
    <xf numFmtId="0" fontId="44" fillId="7" borderId="82" xfId="10" applyFont="1" applyFill="1" applyBorder="1" applyAlignment="1" applyProtection="1">
      <alignment horizontal="center" vertical="center"/>
      <protection locked="0" hidden="1"/>
    </xf>
    <xf numFmtId="0" fontId="44" fillId="3" borderId="82" xfId="10" applyFont="1" applyFill="1" applyBorder="1" applyAlignment="1" applyProtection="1">
      <alignment vertical="center"/>
      <protection locked="0" hidden="1"/>
    </xf>
    <xf numFmtId="0" fontId="50" fillId="0" borderId="0" xfId="10" applyFont="1" applyAlignment="1" applyProtection="1">
      <alignment horizontal="left" vertical="center" indent="2"/>
      <protection locked="0" hidden="1"/>
    </xf>
    <xf numFmtId="0" fontId="44" fillId="7" borderId="91" xfId="10" applyFont="1" applyFill="1" applyBorder="1" applyAlignment="1" applyProtection="1">
      <alignment vertical="center"/>
      <protection locked="0" hidden="1"/>
    </xf>
    <xf numFmtId="0" fontId="44" fillId="7" borderId="91" xfId="10" applyFont="1" applyFill="1" applyBorder="1" applyAlignment="1" applyProtection="1">
      <alignment horizontal="center" vertical="center"/>
      <protection locked="0" hidden="1"/>
    </xf>
    <xf numFmtId="0" fontId="43" fillId="0" borderId="0" xfId="10" applyFont="1" applyProtection="1">
      <protection locked="0" hidden="1"/>
    </xf>
    <xf numFmtId="0" fontId="56" fillId="3" borderId="84" xfId="10" applyFont="1" applyFill="1" applyBorder="1" applyAlignment="1" applyProtection="1">
      <alignment vertical="center"/>
      <protection locked="0" hidden="1"/>
    </xf>
    <xf numFmtId="0" fontId="46" fillId="3" borderId="86" xfId="10" applyFont="1" applyFill="1" applyBorder="1" applyAlignment="1" applyProtection="1">
      <alignment vertical="center" wrapText="1"/>
      <protection locked="0" hidden="1"/>
    </xf>
    <xf numFmtId="0" fontId="49" fillId="0" borderId="64" xfId="10" applyFont="1" applyBorder="1" applyAlignment="1" applyProtection="1">
      <alignment vertical="center" wrapText="1"/>
      <protection locked="0" hidden="1"/>
    </xf>
    <xf numFmtId="0" fontId="49" fillId="0" borderId="0" xfId="10" applyFont="1" applyAlignment="1" applyProtection="1">
      <alignment vertical="center"/>
      <protection locked="0" hidden="1"/>
    </xf>
    <xf numFmtId="0" fontId="46" fillId="3" borderId="90" xfId="10" applyFont="1" applyFill="1" applyBorder="1" applyAlignment="1" applyProtection="1">
      <alignment vertical="center"/>
      <protection locked="0" hidden="1"/>
    </xf>
    <xf numFmtId="0" fontId="44" fillId="0" borderId="64" xfId="10" applyFont="1" applyBorder="1" applyAlignment="1" applyProtection="1">
      <alignment vertical="center"/>
      <protection locked="0" hidden="1"/>
    </xf>
    <xf numFmtId="0" fontId="44" fillId="0" borderId="0" xfId="10" applyFont="1" applyAlignment="1" applyProtection="1">
      <alignment vertical="center"/>
      <protection locked="0" hidden="1"/>
    </xf>
    <xf numFmtId="0" fontId="44" fillId="0" borderId="0" xfId="10" applyFont="1" applyAlignment="1" applyProtection="1">
      <alignment horizontal="left" vertical="center" indent="3"/>
      <protection locked="0" hidden="1"/>
    </xf>
    <xf numFmtId="0" fontId="44" fillId="0" borderId="64" xfId="10" applyFont="1" applyBorder="1" applyAlignment="1" applyProtection="1">
      <alignment horizontal="center" vertical="center"/>
      <protection locked="0" hidden="1"/>
    </xf>
    <xf numFmtId="0" fontId="44" fillId="0" borderId="0" xfId="10" applyFont="1" applyAlignment="1" applyProtection="1">
      <alignment horizontal="center" vertical="center"/>
      <protection locked="0" hidden="1"/>
    </xf>
    <xf numFmtId="0" fontId="49" fillId="0" borderId="64" xfId="10" applyFont="1" applyBorder="1" applyAlignment="1" applyProtection="1">
      <alignment vertical="center"/>
      <protection locked="0" hidden="1"/>
    </xf>
    <xf numFmtId="0" fontId="45" fillId="7" borderId="84" xfId="10" applyFont="1" applyFill="1" applyBorder="1" applyAlignment="1" applyProtection="1">
      <alignment vertical="center" wrapText="1"/>
      <protection locked="0" hidden="1"/>
    </xf>
    <xf numFmtId="0" fontId="45" fillId="7" borderId="86" xfId="10" applyFont="1" applyFill="1" applyBorder="1" applyAlignment="1" applyProtection="1">
      <alignment vertical="center" wrapText="1"/>
      <protection locked="0" hidden="1"/>
    </xf>
    <xf numFmtId="0" fontId="44" fillId="7" borderId="82" xfId="10" applyFont="1" applyFill="1" applyBorder="1" applyAlignment="1" applyProtection="1">
      <alignment horizontal="center" vertical="center" wrapText="1"/>
      <protection locked="0" hidden="1"/>
    </xf>
    <xf numFmtId="170" fontId="22" fillId="0" borderId="0" xfId="1" applyNumberFormat="1" applyFont="1" applyAlignment="1" applyProtection="1">
      <alignment vertical="center"/>
      <protection locked="0" hidden="1"/>
    </xf>
    <xf numFmtId="170" fontId="46" fillId="3" borderId="93" xfId="1" applyNumberFormat="1" applyFont="1" applyFill="1" applyBorder="1" applyAlignment="1" applyProtection="1">
      <alignment horizontal="center" vertical="center" wrapText="1"/>
      <protection locked="0" hidden="1"/>
    </xf>
    <xf numFmtId="170" fontId="46" fillId="3" borderId="94" xfId="1" applyNumberFormat="1" applyFont="1" applyFill="1" applyBorder="1" applyAlignment="1" applyProtection="1">
      <alignment vertical="center"/>
      <protection locked="0" hidden="1"/>
    </xf>
    <xf numFmtId="170" fontId="46" fillId="3" borderId="63" xfId="1" applyNumberFormat="1" applyFont="1" applyFill="1" applyBorder="1" applyAlignment="1" applyProtection="1">
      <alignment horizontal="center" vertical="center"/>
      <protection locked="0" hidden="1"/>
    </xf>
    <xf numFmtId="3" fontId="46" fillId="3" borderId="82" xfId="1" applyNumberFormat="1" applyFont="1" applyFill="1" applyBorder="1" applyAlignment="1" applyProtection="1">
      <alignment horizontal="center" vertical="center"/>
      <protection locked="0" hidden="1"/>
    </xf>
    <xf numFmtId="3" fontId="46" fillId="3" borderId="68" xfId="1" applyNumberFormat="1" applyFont="1" applyFill="1" applyBorder="1" applyAlignment="1" applyProtection="1">
      <alignment vertical="center"/>
      <protection locked="0" hidden="1"/>
    </xf>
    <xf numFmtId="170" fontId="22" fillId="0" borderId="0" xfId="1" applyNumberFormat="1" applyFont="1" applyBorder="1" applyAlignment="1" applyProtection="1">
      <alignment vertical="center"/>
      <protection locked="0" hidden="1"/>
    </xf>
    <xf numFmtId="170" fontId="22" fillId="0" borderId="82" xfId="1" applyNumberFormat="1" applyFont="1" applyBorder="1" applyAlignment="1" applyProtection="1">
      <alignment vertical="center"/>
      <protection locked="0" hidden="1"/>
    </xf>
    <xf numFmtId="170" fontId="22" fillId="0" borderId="86" xfId="1" applyNumberFormat="1" applyFont="1" applyBorder="1" applyAlignment="1" applyProtection="1">
      <alignment vertical="center"/>
      <protection locked="0" hidden="1"/>
    </xf>
    <xf numFmtId="3" fontId="22" fillId="0" borderId="82" xfId="1" applyNumberFormat="1" applyFont="1" applyBorder="1" applyAlignment="1" applyProtection="1">
      <alignment vertical="center"/>
      <protection locked="0" hidden="1"/>
    </xf>
    <xf numFmtId="170" fontId="22" fillId="0" borderId="95" xfId="1" applyNumberFormat="1" applyFont="1" applyBorder="1" applyAlignment="1" applyProtection="1">
      <alignment vertical="center"/>
      <protection locked="0" hidden="1"/>
    </xf>
    <xf numFmtId="168" fontId="22" fillId="0" borderId="82" xfId="1" applyNumberFormat="1" applyFont="1" applyBorder="1" applyAlignment="1" applyProtection="1">
      <alignment vertical="center"/>
      <protection locked="0" hidden="1"/>
    </xf>
    <xf numFmtId="3" fontId="22" fillId="0" borderId="0" xfId="1" applyNumberFormat="1" applyFont="1" applyAlignment="1" applyProtection="1">
      <alignment vertical="center"/>
      <protection locked="0" hidden="1"/>
    </xf>
    <xf numFmtId="170" fontId="22" fillId="7" borderId="96" xfId="1" applyNumberFormat="1" applyFont="1" applyFill="1" applyBorder="1" applyAlignment="1" applyProtection="1">
      <alignment vertical="center"/>
      <protection locked="0" hidden="1"/>
    </xf>
    <xf numFmtId="170" fontId="22" fillId="7" borderId="91" xfId="1" applyNumberFormat="1" applyFont="1" applyFill="1" applyBorder="1" applyAlignment="1" applyProtection="1">
      <alignment vertical="center"/>
      <protection locked="0" hidden="1"/>
    </xf>
    <xf numFmtId="170" fontId="46" fillId="3" borderId="83" xfId="1" applyNumberFormat="1" applyFont="1" applyFill="1" applyBorder="1" applyAlignment="1" applyProtection="1">
      <alignment horizontal="right" vertical="center"/>
      <protection locked="0" hidden="1"/>
    </xf>
    <xf numFmtId="170" fontId="46" fillId="3" borderId="90" xfId="1" applyNumberFormat="1" applyFont="1" applyFill="1" applyBorder="1" applyAlignment="1" applyProtection="1">
      <alignment vertical="center"/>
      <protection locked="0" hidden="1"/>
    </xf>
    <xf numFmtId="170" fontId="22" fillId="0" borderId="0" xfId="1" applyNumberFormat="1" applyFont="1" applyBorder="1" applyAlignment="1" applyProtection="1">
      <alignment vertical="center" wrapText="1"/>
      <protection locked="0" hidden="1"/>
    </xf>
    <xf numFmtId="170" fontId="5" fillId="0" borderId="0" xfId="1" applyNumberFormat="1" applyAlignment="1" applyProtection="1">
      <alignment vertical="center"/>
      <protection locked="0" hidden="1"/>
    </xf>
    <xf numFmtId="0" fontId="22" fillId="0" borderId="0" xfId="7" applyFont="1" applyAlignment="1" applyProtection="1">
      <alignment vertical="center"/>
      <protection locked="0" hidden="1"/>
    </xf>
    <xf numFmtId="3" fontId="22" fillId="0" borderId="0" xfId="1" applyNumberFormat="1" applyFont="1" applyBorder="1" applyAlignment="1" applyProtection="1">
      <alignment vertical="center"/>
      <protection locked="0" hidden="1"/>
    </xf>
    <xf numFmtId="0" fontId="51" fillId="3" borderId="90" xfId="7" applyFont="1" applyFill="1" applyBorder="1" applyAlignment="1" applyProtection="1">
      <alignment horizontal="center" vertical="center"/>
      <protection locked="0" hidden="1"/>
    </xf>
    <xf numFmtId="0" fontId="45" fillId="0" borderId="79" xfId="10" applyFont="1" applyBorder="1" applyAlignment="1" applyProtection="1">
      <alignment vertical="center"/>
      <protection locked="0" hidden="1"/>
    </xf>
    <xf numFmtId="0" fontId="44" fillId="0" borderId="0" xfId="10" applyFont="1" applyAlignment="1" applyProtection="1">
      <alignment horizontal="left" indent="1"/>
      <protection locked="0" hidden="1"/>
    </xf>
    <xf numFmtId="0" fontId="66" fillId="0" borderId="0" xfId="6" applyFont="1" applyProtection="1">
      <protection locked="0" hidden="1"/>
    </xf>
    <xf numFmtId="0" fontId="66" fillId="0" borderId="97" xfId="6" applyFont="1" applyBorder="1" applyAlignment="1" applyProtection="1">
      <alignment vertical="top"/>
      <protection locked="0" hidden="1"/>
    </xf>
    <xf numFmtId="0" fontId="45" fillId="0" borderId="80" xfId="10" applyFont="1" applyBorder="1" applyProtection="1">
      <protection locked="0" hidden="1"/>
    </xf>
    <xf numFmtId="0" fontId="45" fillId="0" borderId="0" xfId="10" applyFont="1" applyAlignment="1" applyProtection="1">
      <alignment horizontal="left" vertical="center"/>
      <protection locked="0" hidden="1"/>
    </xf>
    <xf numFmtId="0" fontId="23" fillId="0" borderId="61" xfId="7" applyFont="1" applyBorder="1" applyAlignment="1" applyProtection="1">
      <alignment horizontal="centerContinuous" vertical="center"/>
      <protection locked="0" hidden="1"/>
    </xf>
    <xf numFmtId="0" fontId="23" fillId="0" borderId="62" xfId="7" applyFont="1" applyBorder="1" applyAlignment="1" applyProtection="1">
      <alignment horizontal="centerContinuous" vertical="center"/>
      <protection locked="0" hidden="1"/>
    </xf>
    <xf numFmtId="0" fontId="22" fillId="0" borderId="63" xfId="7" applyFont="1" applyBorder="1" applyAlignment="1" applyProtection="1">
      <alignment vertical="center"/>
      <protection locked="0" hidden="1"/>
    </xf>
    <xf numFmtId="0" fontId="22" fillId="0" borderId="62" xfId="7" applyFont="1" applyBorder="1" applyAlignment="1" applyProtection="1">
      <alignment vertical="center"/>
      <protection locked="0" hidden="1"/>
    </xf>
    <xf numFmtId="0" fontId="22" fillId="0" borderId="64" xfId="7" applyFont="1" applyBorder="1" applyAlignment="1" applyProtection="1">
      <alignment vertical="center"/>
      <protection locked="0" hidden="1"/>
    </xf>
    <xf numFmtId="0" fontId="22" fillId="0" borderId="65" xfId="7" applyFont="1" applyBorder="1" applyAlignment="1" applyProtection="1">
      <alignment vertical="center"/>
      <protection locked="0" hidden="1"/>
    </xf>
    <xf numFmtId="0" fontId="25" fillId="0" borderId="64" xfId="7" applyFont="1" applyBorder="1" applyAlignment="1" applyProtection="1">
      <alignment vertical="center"/>
      <protection locked="0" hidden="1"/>
    </xf>
    <xf numFmtId="0" fontId="23" fillId="0" borderId="64" xfId="7" applyFont="1" applyBorder="1" applyAlignment="1" applyProtection="1">
      <alignment vertical="center"/>
      <protection locked="0" hidden="1"/>
    </xf>
    <xf numFmtId="0" fontId="27" fillId="0" borderId="0" xfId="7" applyFont="1" applyAlignment="1" applyProtection="1">
      <alignment vertical="center"/>
      <protection locked="0" hidden="1"/>
    </xf>
    <xf numFmtId="0" fontId="27" fillId="0" borderId="65" xfId="7" applyFont="1" applyBorder="1" applyAlignment="1" applyProtection="1">
      <alignment vertical="center"/>
      <protection locked="0" hidden="1"/>
    </xf>
    <xf numFmtId="0" fontId="22" fillId="0" borderId="66" xfId="7" applyFont="1" applyBorder="1" applyAlignment="1" applyProtection="1">
      <alignment vertical="center"/>
      <protection locked="0" hidden="1"/>
    </xf>
    <xf numFmtId="0" fontId="22" fillId="0" borderId="67" xfId="7" applyFont="1" applyBorder="1" applyAlignment="1" applyProtection="1">
      <alignment vertical="center"/>
      <protection locked="0" hidden="1"/>
    </xf>
    <xf numFmtId="0" fontId="22" fillId="0" borderId="68" xfId="7" applyFont="1" applyBorder="1" applyAlignment="1" applyProtection="1">
      <alignment vertical="center"/>
      <protection locked="0" hidden="1"/>
    </xf>
    <xf numFmtId="0" fontId="28" fillId="0" borderId="62" xfId="7" applyFont="1" applyBorder="1" applyAlignment="1" applyProtection="1">
      <alignment horizontal="left" vertical="center"/>
      <protection locked="0" hidden="1"/>
    </xf>
    <xf numFmtId="0" fontId="28" fillId="0" borderId="0" xfId="7" applyFont="1" applyAlignment="1" applyProtection="1">
      <alignment horizontal="left" vertical="center"/>
      <protection locked="0" hidden="1"/>
    </xf>
    <xf numFmtId="0" fontId="24" fillId="0" borderId="0" xfId="7" applyFont="1" applyAlignment="1" applyProtection="1">
      <alignment horizontal="centerContinuous" vertical="center"/>
      <protection locked="0" hidden="1"/>
    </xf>
    <xf numFmtId="0" fontId="22" fillId="0" borderId="0" xfId="7" applyFont="1" applyAlignment="1" applyProtection="1">
      <alignment horizontal="left" vertical="center"/>
      <protection locked="0" hidden="1"/>
    </xf>
    <xf numFmtId="0" fontId="22" fillId="0" borderId="0" xfId="7" applyFont="1" applyAlignment="1" applyProtection="1">
      <alignment horizontal="left" vertical="center" indent="1"/>
      <protection locked="0" hidden="1"/>
    </xf>
    <xf numFmtId="3" fontId="22" fillId="0" borderId="0" xfId="7" applyNumberFormat="1" applyFont="1" applyAlignment="1" applyProtection="1">
      <alignment vertical="center"/>
      <protection locked="0" hidden="1"/>
    </xf>
    <xf numFmtId="14" fontId="22" fillId="0" borderId="0" xfId="7" applyNumberFormat="1" applyFont="1" applyAlignment="1" applyProtection="1">
      <alignment vertical="center"/>
      <protection locked="0" hidden="1"/>
    </xf>
    <xf numFmtId="0" fontId="69" fillId="0" borderId="0" xfId="6" applyFont="1" applyProtection="1">
      <protection locked="0" hidden="1"/>
    </xf>
    <xf numFmtId="0" fontId="70" fillId="0" borderId="98" xfId="6" applyFont="1" applyBorder="1" applyAlignment="1" applyProtection="1">
      <alignment vertical="top"/>
      <protection locked="0" hidden="1"/>
    </xf>
    <xf numFmtId="0" fontId="70" fillId="0" borderId="99" xfId="6" applyFont="1" applyBorder="1" applyAlignment="1" applyProtection="1">
      <alignment vertical="top"/>
      <protection locked="0" hidden="1"/>
    </xf>
    <xf numFmtId="0" fontId="70" fillId="0" borderId="100" xfId="6" applyFont="1" applyBorder="1" applyAlignment="1" applyProtection="1">
      <alignment vertical="top"/>
      <protection locked="0" hidden="1"/>
    </xf>
    <xf numFmtId="0" fontId="69" fillId="0" borderId="60" xfId="6" applyFont="1" applyBorder="1" applyAlignment="1" applyProtection="1">
      <alignment vertical="top"/>
      <protection locked="0" hidden="1"/>
    </xf>
    <xf numFmtId="0" fontId="69" fillId="0" borderId="101" xfId="6" applyFont="1" applyBorder="1" applyAlignment="1" applyProtection="1">
      <alignment vertical="top"/>
      <protection locked="0" hidden="1"/>
    </xf>
    <xf numFmtId="0" fontId="70" fillId="0" borderId="101" xfId="6" applyFont="1" applyBorder="1" applyAlignment="1" applyProtection="1">
      <alignment vertical="top"/>
      <protection locked="0" hidden="1"/>
    </xf>
    <xf numFmtId="0" fontId="70" fillId="0" borderId="101" xfId="6" applyFont="1" applyBorder="1" applyAlignment="1" applyProtection="1">
      <alignment horizontal="left" vertical="top"/>
      <protection locked="0" hidden="1"/>
    </xf>
    <xf numFmtId="0" fontId="70" fillId="0" borderId="60" xfId="6" applyFont="1" applyBorder="1" applyAlignment="1" applyProtection="1">
      <alignment vertical="top"/>
      <protection locked="0" hidden="1"/>
    </xf>
    <xf numFmtId="0" fontId="69" fillId="0" borderId="101" xfId="6" applyFont="1" applyBorder="1" applyAlignment="1" applyProtection="1">
      <alignment horizontal="left" vertical="top"/>
      <protection locked="0" hidden="1"/>
    </xf>
    <xf numFmtId="0" fontId="69" fillId="0" borderId="102" xfId="6" applyFont="1" applyBorder="1" applyAlignment="1" applyProtection="1">
      <alignment horizontal="left" vertical="top"/>
      <protection locked="0" hidden="1"/>
    </xf>
    <xf numFmtId="1" fontId="29" fillId="0" borderId="27" xfId="5" applyNumberFormat="1" applyFont="1" applyBorder="1" applyAlignment="1" applyProtection="1">
      <alignment horizontal="right" vertical="center"/>
      <protection hidden="1"/>
    </xf>
    <xf numFmtId="0" fontId="29" fillId="0" borderId="27" xfId="5" applyNumberFormat="1" applyFont="1" applyBorder="1" applyAlignment="1" applyProtection="1">
      <alignment horizontal="center" vertical="center"/>
      <protection hidden="1"/>
    </xf>
    <xf numFmtId="0" fontId="29" fillId="0" borderId="27" xfId="5" applyNumberFormat="1" applyFont="1" applyBorder="1" applyAlignment="1" applyProtection="1">
      <alignment horizontal="left" vertical="center"/>
      <protection hidden="1"/>
    </xf>
    <xf numFmtId="0" fontId="29" fillId="0" borderId="108" xfId="5" applyFont="1" applyBorder="1" applyAlignment="1" applyProtection="1">
      <alignment vertical="center"/>
      <protection hidden="1"/>
    </xf>
    <xf numFmtId="1" fontId="32" fillId="0" borderId="108" xfId="5" applyNumberFormat="1" applyFont="1" applyBorder="1" applyAlignment="1" applyProtection="1">
      <alignment horizontal="center" vertical="center"/>
      <protection hidden="1"/>
    </xf>
    <xf numFmtId="0" fontId="29" fillId="0" borderId="0" xfId="5" applyNumberFormat="1" applyFont="1" applyBorder="1" applyAlignment="1" applyProtection="1">
      <protection hidden="1"/>
    </xf>
    <xf numFmtId="0" fontId="29" fillId="0" borderId="108" xfId="5" applyNumberFormat="1" applyFont="1" applyBorder="1" applyAlignment="1" applyProtection="1">
      <alignment horizontal="left" vertical="center"/>
      <protection hidden="1"/>
    </xf>
    <xf numFmtId="1" fontId="30" fillId="0" borderId="108" xfId="5" applyNumberFormat="1" applyFont="1" applyBorder="1" applyAlignment="1" applyProtection="1">
      <alignment horizontal="center" vertical="center"/>
      <protection hidden="1"/>
    </xf>
    <xf numFmtId="3" fontId="30" fillId="0" borderId="108" xfId="5" applyNumberFormat="1" applyFont="1" applyBorder="1" applyAlignment="1" applyProtection="1">
      <alignment vertical="center"/>
      <protection hidden="1"/>
    </xf>
    <xf numFmtId="0" fontId="29" fillId="0" borderId="57" xfId="5" applyNumberFormat="1" applyFont="1" applyBorder="1" applyAlignment="1" applyProtection="1">
      <alignment vertical="center" wrapText="1"/>
      <protection hidden="1"/>
    </xf>
    <xf numFmtId="0" fontId="29" fillId="0" borderId="111" xfId="5" applyFont="1" applyBorder="1" applyAlignment="1" applyProtection="1">
      <alignment vertical="center"/>
      <protection hidden="1"/>
    </xf>
    <xf numFmtId="0" fontId="29" fillId="0" borderId="14" xfId="5" applyFont="1" applyBorder="1" applyAlignment="1" applyProtection="1">
      <alignment vertical="center"/>
      <protection hidden="1"/>
    </xf>
    <xf numFmtId="1" fontId="30" fillId="0" borderId="106" xfId="5" applyNumberFormat="1" applyFont="1" applyBorder="1" applyAlignment="1" applyProtection="1">
      <alignment horizontal="right" vertical="center"/>
      <protection hidden="1"/>
    </xf>
    <xf numFmtId="1" fontId="29" fillId="0" borderId="106" xfId="5" applyNumberFormat="1" applyFont="1" applyBorder="1" applyAlignment="1" applyProtection="1">
      <alignment horizontal="center" vertical="center"/>
      <protection hidden="1"/>
    </xf>
    <xf numFmtId="3" fontId="44" fillId="0" borderId="82" xfId="10" applyNumberFormat="1" applyFont="1" applyBorder="1" applyAlignment="1" applyProtection="1">
      <alignment vertical="center"/>
      <protection locked="0" hidden="1"/>
    </xf>
    <xf numFmtId="0" fontId="44" fillId="0" borderId="64" xfId="10" applyFont="1" applyBorder="1" applyAlignment="1" applyProtection="1">
      <alignment vertical="center" wrapText="1"/>
      <protection locked="0" hidden="1"/>
    </xf>
    <xf numFmtId="0" fontId="44" fillId="0" borderId="61" xfId="10" applyFont="1" applyBorder="1" applyAlignment="1" applyProtection="1">
      <alignment vertical="center" wrapText="1"/>
      <protection locked="0" hidden="1"/>
    </xf>
    <xf numFmtId="0" fontId="46" fillId="3" borderId="84" xfId="10" applyFont="1" applyFill="1" applyBorder="1" applyAlignment="1" applyProtection="1">
      <alignment vertical="center"/>
      <protection locked="0" hidden="1"/>
    </xf>
    <xf numFmtId="0" fontId="44" fillId="0" borderId="66" xfId="10" applyFont="1" applyBorder="1" applyAlignment="1" applyProtection="1">
      <alignment vertical="center" wrapText="1"/>
      <protection locked="0" hidden="1"/>
    </xf>
    <xf numFmtId="3" fontId="44" fillId="0" borderId="84" xfId="10" applyNumberFormat="1" applyFont="1" applyBorder="1" applyAlignment="1" applyProtection="1">
      <alignment horizontal="center" vertical="center"/>
      <protection locked="0" hidden="1"/>
    </xf>
    <xf numFmtId="0" fontId="44" fillId="7" borderId="84" xfId="10" applyFont="1" applyFill="1" applyBorder="1" applyAlignment="1" applyProtection="1">
      <alignment horizontal="center" vertical="center"/>
      <protection locked="0" hidden="1"/>
    </xf>
    <xf numFmtId="0" fontId="44" fillId="7" borderId="85" xfId="10" applyFont="1" applyFill="1" applyBorder="1" applyAlignment="1" applyProtection="1">
      <alignment horizontal="center" vertical="center"/>
      <protection locked="0" hidden="1"/>
    </xf>
    <xf numFmtId="14" fontId="44" fillId="0" borderId="0" xfId="10" applyNumberFormat="1" applyFont="1" applyProtection="1">
      <protection locked="0" hidden="1"/>
    </xf>
    <xf numFmtId="172" fontId="44" fillId="0" borderId="0" xfId="10" applyNumberFormat="1" applyFont="1" applyProtection="1">
      <protection locked="0" hidden="1"/>
    </xf>
    <xf numFmtId="172" fontId="45" fillId="4" borderId="82" xfId="10" applyNumberFormat="1" applyFont="1" applyFill="1" applyBorder="1" applyAlignment="1" applyProtection="1">
      <alignment vertical="center"/>
      <protection locked="0" hidden="1"/>
    </xf>
    <xf numFmtId="172" fontId="44" fillId="0" borderId="82" xfId="10" applyNumberFormat="1" applyFont="1" applyBorder="1" applyAlignment="1" applyProtection="1">
      <alignment vertical="center"/>
      <protection locked="0" hidden="1"/>
    </xf>
    <xf numFmtId="172" fontId="44" fillId="7" borderId="82" xfId="10" applyNumberFormat="1" applyFont="1" applyFill="1" applyBorder="1" applyAlignment="1" applyProtection="1">
      <alignment vertical="center"/>
      <protection locked="0" hidden="1"/>
    </xf>
    <xf numFmtId="172" fontId="45" fillId="7" borderId="82" xfId="10" applyNumberFormat="1" applyFont="1" applyFill="1" applyBorder="1" applyAlignment="1" applyProtection="1">
      <alignment vertical="center"/>
      <protection locked="0" hidden="1"/>
    </xf>
    <xf numFmtId="172" fontId="46" fillId="3" borderId="86" xfId="10" applyNumberFormat="1" applyFont="1" applyFill="1" applyBorder="1" applyAlignment="1" applyProtection="1">
      <alignment vertical="center"/>
      <protection locked="0" hidden="1"/>
    </xf>
    <xf numFmtId="172" fontId="44" fillId="0" borderId="86" xfId="10" applyNumberFormat="1" applyFont="1" applyBorder="1" applyAlignment="1" applyProtection="1">
      <alignment vertical="center"/>
      <protection locked="0"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7" fillId="0" borderId="23" xfId="0" applyFont="1" applyBorder="1" applyAlignment="1" applyProtection="1">
      <alignment horizontal="left" vertical="center"/>
      <protection hidden="1"/>
    </xf>
    <xf numFmtId="0" fontId="44" fillId="0" borderId="82" xfId="10" applyFont="1" applyBorder="1" applyAlignment="1" applyProtection="1">
      <alignment vertical="center" wrapText="1"/>
      <protection hidden="1"/>
    </xf>
    <xf numFmtId="0" fontId="44" fillId="0" borderId="82" xfId="10" applyFont="1" applyBorder="1" applyAlignment="1" applyProtection="1">
      <alignment vertical="center"/>
      <protection hidden="1"/>
    </xf>
    <xf numFmtId="0" fontId="45" fillId="7" borderId="82" xfId="10" applyFont="1" applyFill="1" applyBorder="1" applyAlignment="1" applyProtection="1">
      <alignment vertical="center"/>
      <protection hidden="1"/>
    </xf>
    <xf numFmtId="0" fontId="44" fillId="0" borderId="84" xfId="10" applyFont="1" applyBorder="1" applyAlignment="1" applyProtection="1">
      <alignment vertical="center"/>
      <protection hidden="1"/>
    </xf>
    <xf numFmtId="9" fontId="44" fillId="0" borderId="82" xfId="10" applyNumberFormat="1" applyFont="1" applyBorder="1" applyAlignment="1" applyProtection="1">
      <alignment vertical="center"/>
      <protection locked="0" hidden="1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8" xfId="0" quotePrefix="1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/>
      <protection locked="0"/>
    </xf>
    <xf numFmtId="0" fontId="8" fillId="0" borderId="18" xfId="0" quotePrefix="1" applyFont="1" applyBorder="1" applyAlignment="1" applyProtection="1">
      <alignment horizontal="center" vertical="center"/>
      <protection locked="0"/>
    </xf>
    <xf numFmtId="0" fontId="45" fillId="7" borderId="82" xfId="10" applyFont="1" applyFill="1" applyBorder="1" applyAlignment="1" applyProtection="1">
      <alignment vertical="center" wrapText="1"/>
      <protection hidden="1"/>
    </xf>
    <xf numFmtId="0" fontId="45" fillId="3" borderId="82" xfId="10" applyFont="1" applyFill="1" applyBorder="1" applyAlignment="1" applyProtection="1">
      <alignment vertical="center"/>
      <protection hidden="1"/>
    </xf>
    <xf numFmtId="0" fontId="45" fillId="0" borderId="0" xfId="10" applyFont="1" applyProtection="1">
      <protection hidden="1"/>
    </xf>
    <xf numFmtId="0" fontId="44" fillId="0" borderId="0" xfId="10" applyFont="1" applyProtection="1">
      <protection hidden="1"/>
    </xf>
    <xf numFmtId="0" fontId="45" fillId="0" borderId="82" xfId="10" applyFont="1" applyBorder="1" applyAlignment="1" applyProtection="1">
      <alignment vertical="center" wrapText="1"/>
      <protection hidden="1"/>
    </xf>
    <xf numFmtId="0" fontId="45" fillId="3" borderId="82" xfId="10" applyFont="1" applyFill="1" applyBorder="1" applyAlignment="1" applyProtection="1">
      <alignment vertical="center" wrapText="1"/>
      <protection hidden="1"/>
    </xf>
    <xf numFmtId="0" fontId="45" fillId="7" borderId="84" xfId="10" applyFont="1" applyFill="1" applyBorder="1" applyAlignment="1" applyProtection="1">
      <alignment vertical="center" wrapText="1"/>
      <protection hidden="1"/>
    </xf>
    <xf numFmtId="170" fontId="23" fillId="7" borderId="82" xfId="1" applyNumberFormat="1" applyFont="1" applyFill="1" applyBorder="1" applyAlignment="1" applyProtection="1">
      <alignment horizontal="center" vertical="center"/>
      <protection hidden="1"/>
    </xf>
    <xf numFmtId="170" fontId="22" fillId="0" borderId="82" xfId="1" applyNumberFormat="1" applyFont="1" applyBorder="1" applyAlignment="1" applyProtection="1">
      <alignment vertical="center" wrapText="1"/>
      <protection hidden="1"/>
    </xf>
    <xf numFmtId="170" fontId="22" fillId="0" borderId="82" xfId="1" applyNumberFormat="1" applyFont="1" applyBorder="1" applyAlignment="1" applyProtection="1">
      <alignment vertical="center"/>
      <protection hidden="1"/>
    </xf>
    <xf numFmtId="170" fontId="22" fillId="0" borderId="0" xfId="1" applyNumberFormat="1" applyFont="1" applyAlignment="1" applyProtection="1">
      <alignment horizontal="center" vertical="center"/>
      <protection hidden="1"/>
    </xf>
    <xf numFmtId="170" fontId="22" fillId="0" borderId="0" xfId="1" applyNumberFormat="1" applyFont="1" applyAlignment="1" applyProtection="1">
      <alignment vertical="center"/>
      <protection hidden="1"/>
    </xf>
    <xf numFmtId="170" fontId="23" fillId="0" borderId="0" xfId="1" applyNumberFormat="1" applyFont="1" applyAlignment="1" applyProtection="1">
      <alignment vertical="center"/>
      <protection hidden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173" fontId="8" fillId="0" borderId="0" xfId="14" applyNumberFormat="1" applyFont="1" applyAlignment="1">
      <alignment vertical="center" wrapText="1"/>
    </xf>
    <xf numFmtId="173" fontId="44" fillId="0" borderId="82" xfId="14" applyNumberFormat="1" applyFont="1" applyBorder="1" applyAlignment="1" applyProtection="1">
      <alignment vertical="center"/>
      <protection locked="0" hidden="1"/>
    </xf>
    <xf numFmtId="173" fontId="45" fillId="7" borderId="82" xfId="14" applyNumberFormat="1" applyFont="1" applyFill="1" applyBorder="1" applyAlignment="1" applyProtection="1">
      <alignment vertical="center"/>
      <protection locked="0" hidden="1"/>
    </xf>
    <xf numFmtId="173" fontId="45" fillId="3" borderId="82" xfId="10" applyNumberFormat="1" applyFont="1" applyFill="1" applyBorder="1" applyAlignment="1" applyProtection="1">
      <alignment vertical="center"/>
      <protection locked="0" hidden="1"/>
    </xf>
    <xf numFmtId="173" fontId="45" fillId="3" borderId="82" xfId="14" applyNumberFormat="1" applyFont="1" applyFill="1" applyBorder="1" applyAlignment="1" applyProtection="1">
      <alignment vertical="center"/>
      <protection locked="0" hidden="1"/>
    </xf>
    <xf numFmtId="9" fontId="44" fillId="0" borderId="82" xfId="15" applyFont="1" applyBorder="1" applyAlignment="1" applyProtection="1">
      <alignment vertical="center"/>
      <protection locked="0" hidden="1"/>
    </xf>
    <xf numFmtId="9" fontId="45" fillId="7" borderId="82" xfId="10" applyNumberFormat="1" applyFont="1" applyFill="1" applyBorder="1" applyAlignment="1" applyProtection="1">
      <alignment vertical="center"/>
      <protection locked="0" hidden="1"/>
    </xf>
    <xf numFmtId="173" fontId="44" fillId="0" borderId="84" xfId="14" applyNumberFormat="1" applyFont="1" applyBorder="1" applyAlignment="1" applyProtection="1">
      <alignment horizontal="center" vertical="center"/>
      <protection locked="0" hidden="1"/>
    </xf>
    <xf numFmtId="173" fontId="44" fillId="7" borderId="84" xfId="14" applyNumberFormat="1" applyFont="1" applyFill="1" applyBorder="1" applyAlignment="1" applyProtection="1">
      <alignment horizontal="center" vertical="center"/>
      <protection locked="0" hidden="1"/>
    </xf>
    <xf numFmtId="173" fontId="45" fillId="7" borderId="82" xfId="10" applyNumberFormat="1" applyFont="1" applyFill="1" applyBorder="1" applyAlignment="1" applyProtection="1">
      <alignment vertical="center"/>
      <protection locked="0" hidden="1"/>
    </xf>
    <xf numFmtId="9" fontId="45" fillId="3" borderId="82" xfId="15" applyFont="1" applyFill="1" applyBorder="1" applyAlignment="1" applyProtection="1">
      <alignment vertical="center"/>
      <protection locked="0" hidden="1"/>
    </xf>
    <xf numFmtId="173" fontId="44" fillId="3" borderId="84" xfId="14" applyNumberFormat="1" applyFont="1" applyFill="1" applyBorder="1" applyAlignment="1" applyProtection="1">
      <alignment horizontal="center" vertical="center"/>
      <protection locked="0" hidden="1"/>
    </xf>
    <xf numFmtId="173" fontId="44" fillId="7" borderId="82" xfId="14" applyNumberFormat="1" applyFont="1" applyFill="1" applyBorder="1" applyAlignment="1" applyProtection="1">
      <alignment horizontal="center" vertical="center"/>
      <protection locked="0" hidden="1"/>
    </xf>
    <xf numFmtId="9" fontId="45" fillId="7" borderId="82" xfId="15" applyFont="1" applyFill="1" applyBorder="1" applyAlignment="1" applyProtection="1">
      <alignment vertical="center"/>
      <protection locked="0" hidden="1"/>
    </xf>
    <xf numFmtId="166" fontId="44" fillId="0" borderId="0" xfId="10" applyNumberFormat="1" applyFont="1" applyProtection="1">
      <protection locked="0" hidden="1"/>
    </xf>
    <xf numFmtId="9" fontId="44" fillId="0" borderId="82" xfId="15" applyFont="1" applyBorder="1" applyAlignment="1" applyProtection="1">
      <alignment horizontal="center" vertical="center"/>
      <protection locked="0" hidden="1"/>
    </xf>
    <xf numFmtId="173" fontId="44" fillId="0" borderId="0" xfId="14" applyNumberFormat="1" applyFont="1" applyProtection="1">
      <protection locked="0" hidden="1"/>
    </xf>
    <xf numFmtId="173" fontId="64" fillId="0" borderId="0" xfId="14" applyNumberFormat="1" applyFont="1" applyAlignment="1" applyProtection="1">
      <alignment horizontal="right"/>
      <protection locked="0" hidden="1"/>
    </xf>
    <xf numFmtId="173" fontId="44" fillId="0" borderId="0" xfId="14" applyNumberFormat="1" applyFont="1" applyAlignment="1" applyProtection="1">
      <alignment vertical="center"/>
      <protection locked="0" hidden="1"/>
    </xf>
    <xf numFmtId="1" fontId="16" fillId="0" borderId="108" xfId="5" applyNumberFormat="1" applyFont="1" applyBorder="1" applyAlignment="1" applyProtection="1">
      <alignment vertical="center"/>
      <protection hidden="1"/>
    </xf>
    <xf numFmtId="1" fontId="29" fillId="0" borderId="108" xfId="5" applyNumberFormat="1" applyFont="1" applyBorder="1" applyAlignment="1" applyProtection="1">
      <alignment vertical="center"/>
      <protection hidden="1"/>
    </xf>
    <xf numFmtId="0" fontId="6" fillId="3" borderId="109" xfId="0" applyFont="1" applyFill="1" applyBorder="1" applyAlignment="1">
      <alignment horizontal="center" vertical="center" wrapText="1"/>
    </xf>
    <xf numFmtId="14" fontId="45" fillId="0" borderId="120" xfId="10" applyNumberFormat="1" applyFont="1" applyBorder="1" applyAlignment="1" applyProtection="1">
      <alignment horizontal="center" vertical="center"/>
      <protection locked="0" hidden="1"/>
    </xf>
    <xf numFmtId="173" fontId="45" fillId="0" borderId="120" xfId="14" applyNumberFormat="1" applyFont="1" applyBorder="1" applyAlignment="1" applyProtection="1">
      <protection locked="0" hidden="1"/>
    </xf>
    <xf numFmtId="0" fontId="45" fillId="0" borderId="120" xfId="10" applyFont="1" applyBorder="1" applyAlignment="1" applyProtection="1">
      <alignment vertical="center"/>
      <protection locked="0" hidden="1"/>
    </xf>
    <xf numFmtId="0" fontId="45" fillId="0" borderId="120" xfId="10" applyFont="1" applyBorder="1" applyProtection="1">
      <protection locked="0" hidden="1"/>
    </xf>
    <xf numFmtId="14" fontId="31" fillId="0" borderId="28" xfId="5" applyNumberFormat="1" applyFont="1" applyBorder="1" applyAlignment="1" applyProtection="1">
      <alignment horizontal="center" vertical="center"/>
      <protection hidden="1"/>
    </xf>
    <xf numFmtId="14" fontId="34" fillId="0" borderId="28" xfId="5" applyNumberFormat="1" applyFont="1" applyBorder="1" applyAlignment="1" applyProtection="1">
      <alignment horizontal="center" vertical="center"/>
      <protection hidden="1"/>
    </xf>
    <xf numFmtId="1" fontId="29" fillId="0" borderId="34" xfId="5" applyNumberFormat="1" applyFont="1" applyBorder="1" applyAlignment="1" applyProtection="1">
      <alignment horizontal="center" vertical="center"/>
      <protection hidden="1"/>
    </xf>
    <xf numFmtId="1" fontId="34" fillId="0" borderId="38" xfId="5" applyNumberFormat="1" applyFont="1" applyBorder="1" applyAlignment="1" applyProtection="1">
      <alignment horizontal="center" vertical="center"/>
      <protection hidden="1"/>
    </xf>
    <xf numFmtId="1" fontId="34" fillId="0" borderId="27" xfId="5" applyNumberFormat="1" applyFont="1" applyBorder="1" applyAlignment="1" applyProtection="1">
      <alignment horizontal="center" vertical="center"/>
      <protection hidden="1"/>
    </xf>
    <xf numFmtId="1" fontId="34" fillId="0" borderId="32" xfId="5" applyNumberFormat="1" applyFont="1" applyBorder="1" applyAlignment="1" applyProtection="1">
      <alignment horizontal="center" vertical="center"/>
      <protection hidden="1"/>
    </xf>
    <xf numFmtId="1" fontId="34" fillId="0" borderId="34" xfId="5" applyNumberFormat="1" applyFont="1" applyBorder="1" applyAlignment="1" applyProtection="1">
      <alignment horizontal="center" vertical="center"/>
      <protection hidden="1"/>
    </xf>
    <xf numFmtId="1" fontId="29" fillId="0" borderId="41" xfId="5" applyNumberFormat="1" applyFont="1" applyBorder="1" applyAlignment="1" applyProtection="1">
      <alignment horizontal="center" vertical="center"/>
      <protection hidden="1"/>
    </xf>
    <xf numFmtId="1" fontId="29" fillId="0" borderId="32" xfId="5" applyNumberFormat="1" applyFont="1" applyBorder="1" applyAlignment="1" applyProtection="1">
      <alignment horizontal="center" vertical="center"/>
      <protection hidden="1"/>
    </xf>
    <xf numFmtId="1" fontId="29" fillId="0" borderId="33" xfId="5" applyNumberFormat="1" applyFont="1" applyBorder="1" applyAlignment="1" applyProtection="1">
      <alignment horizontal="center" vertical="center"/>
      <protection hidden="1"/>
    </xf>
    <xf numFmtId="1" fontId="29" fillId="0" borderId="35" xfId="5" applyNumberFormat="1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3" fontId="8" fillId="0" borderId="9" xfId="0" applyNumberFormat="1" applyFont="1" applyBorder="1" applyAlignment="1" applyProtection="1">
      <alignment horizontal="right" vertical="center" wrapText="1"/>
      <protection hidden="1"/>
    </xf>
    <xf numFmtId="0" fontId="46" fillId="3" borderId="81" xfId="10" applyFont="1" applyFill="1" applyBorder="1" applyAlignment="1" applyProtection="1">
      <alignment horizontal="center" vertical="center"/>
      <protection locked="0" hidden="1"/>
    </xf>
    <xf numFmtId="0" fontId="46" fillId="3" borderId="83" xfId="10" applyFont="1" applyFill="1" applyBorder="1" applyAlignment="1" applyProtection="1">
      <alignment horizontal="center" vertical="center"/>
      <protection locked="0" hidden="1"/>
    </xf>
    <xf numFmtId="0" fontId="46" fillId="3" borderId="82" xfId="10" applyFont="1" applyFill="1" applyBorder="1" applyAlignment="1" applyProtection="1">
      <alignment horizontal="center" vertical="center"/>
      <protection locked="0" hidden="1"/>
    </xf>
    <xf numFmtId="14" fontId="45" fillId="0" borderId="120" xfId="10" applyNumberFormat="1" applyFont="1" applyBorder="1" applyAlignment="1" applyProtection="1">
      <alignment horizontal="center"/>
      <protection locked="0" hidden="1"/>
    </xf>
    <xf numFmtId="0" fontId="45" fillId="0" borderId="80" xfId="10" applyFont="1" applyBorder="1" applyAlignment="1" applyProtection="1">
      <alignment horizontal="left"/>
      <protection locked="0" hidden="1"/>
    </xf>
    <xf numFmtId="0" fontId="45" fillId="0" borderId="120" xfId="10" applyFont="1" applyBorder="1" applyAlignment="1" applyProtection="1">
      <alignment horizontal="center"/>
      <protection locked="0" hidden="1"/>
    </xf>
    <xf numFmtId="0" fontId="46" fillId="3" borderId="86" xfId="10" applyFont="1" applyFill="1" applyBorder="1" applyAlignment="1" applyProtection="1">
      <alignment horizontal="center" vertical="center" wrapText="1"/>
      <protection locked="0" hidden="1"/>
    </xf>
    <xf numFmtId="0" fontId="44" fillId="0" borderId="84" xfId="10" applyFont="1" applyBorder="1" applyAlignment="1" applyProtection="1">
      <alignment vertical="center"/>
      <protection locked="0" hidden="1"/>
    </xf>
    <xf numFmtId="0" fontId="44" fillId="0" borderId="85" xfId="10" applyFont="1" applyBorder="1" applyAlignment="1" applyProtection="1">
      <alignment vertical="center"/>
      <protection locked="0" hidden="1"/>
    </xf>
    <xf numFmtId="0" fontId="44" fillId="0" borderId="84" xfId="10" applyFont="1" applyBorder="1" applyAlignment="1" applyProtection="1">
      <alignment vertical="center" wrapText="1"/>
      <protection hidden="1"/>
    </xf>
    <xf numFmtId="0" fontId="44" fillId="0" borderId="0" xfId="10" applyFont="1" applyAlignment="1" applyProtection="1">
      <alignment horizontal="center"/>
      <protection locked="0" hidden="1"/>
    </xf>
    <xf numFmtId="0" fontId="23" fillId="0" borderId="0" xfId="7" applyFont="1" applyAlignment="1" applyProtection="1">
      <alignment horizontal="center" vertical="center"/>
      <protection locked="0" hidden="1"/>
    </xf>
    <xf numFmtId="0" fontId="69" fillId="0" borderId="121" xfId="6" applyFont="1" applyBorder="1" applyAlignment="1" applyProtection="1">
      <alignment vertical="top"/>
      <protection locked="0" hidden="1"/>
    </xf>
    <xf numFmtId="0" fontId="72" fillId="0" borderId="82" xfId="10" applyFont="1" applyBorder="1" applyAlignment="1" applyProtection="1">
      <alignment vertical="center" wrapText="1"/>
      <protection hidden="1"/>
    </xf>
    <xf numFmtId="1" fontId="30" fillId="0" borderId="29" xfId="5" applyNumberFormat="1" applyFont="1" applyBorder="1" applyAlignment="1" applyProtection="1">
      <alignment horizontal="center" vertical="center"/>
      <protection hidden="1"/>
    </xf>
    <xf numFmtId="1" fontId="30" fillId="0" borderId="107" xfId="5" applyNumberFormat="1" applyFont="1" applyBorder="1" applyAlignment="1" applyProtection="1">
      <alignment horizontal="center" vertical="center"/>
      <protection hidden="1"/>
    </xf>
    <xf numFmtId="1" fontId="32" fillId="0" borderId="107" xfId="5" applyNumberFormat="1" applyFont="1" applyBorder="1" applyAlignment="1" applyProtection="1">
      <alignment horizontal="center" vertical="center"/>
      <protection hidden="1"/>
    </xf>
    <xf numFmtId="3" fontId="30" fillId="0" borderId="107" xfId="5" applyNumberFormat="1" applyFont="1" applyBorder="1" applyAlignment="1" applyProtection="1">
      <alignment horizontal="center" vertical="center"/>
      <protection hidden="1"/>
    </xf>
    <xf numFmtId="0" fontId="29" fillId="0" borderId="107" xfId="5" applyFont="1" applyBorder="1" applyAlignment="1" applyProtection="1">
      <alignment vertical="center"/>
      <protection hidden="1"/>
    </xf>
    <xf numFmtId="3" fontId="30" fillId="0" borderId="29" xfId="5" applyNumberFormat="1" applyFont="1" applyBorder="1" applyAlignment="1" applyProtection="1">
      <alignment vertical="center"/>
      <protection hidden="1"/>
    </xf>
    <xf numFmtId="3" fontId="30" fillId="0" borderId="107" xfId="5" applyNumberFormat="1" applyFont="1" applyBorder="1" applyAlignment="1" applyProtection="1">
      <alignment vertical="center"/>
      <protection hidden="1"/>
    </xf>
    <xf numFmtId="0" fontId="29" fillId="0" borderId="105" xfId="5" applyFont="1" applyBorder="1" applyAlignment="1" applyProtection="1">
      <alignment vertical="center"/>
      <protection hidden="1"/>
    </xf>
    <xf numFmtId="1" fontId="30" fillId="0" borderId="105" xfId="5" applyNumberFormat="1" applyFont="1" applyBorder="1" applyAlignment="1" applyProtection="1">
      <alignment horizontal="center" vertical="center"/>
      <protection hidden="1"/>
    </xf>
    <xf numFmtId="0" fontId="29" fillId="0" borderId="113" xfId="5" applyFont="1" applyBorder="1" applyAlignment="1" applyProtection="1">
      <alignment vertical="center"/>
      <protection hidden="1"/>
    </xf>
    <xf numFmtId="1" fontId="32" fillId="0" borderId="113" xfId="5" applyNumberFormat="1" applyFont="1" applyBorder="1" applyAlignment="1" applyProtection="1">
      <alignment horizontal="center" vertical="center"/>
      <protection hidden="1"/>
    </xf>
    <xf numFmtId="1" fontId="29" fillId="0" borderId="113" xfId="5" applyNumberFormat="1" applyFont="1" applyBorder="1" applyAlignment="1" applyProtection="1">
      <alignment vertical="center"/>
      <protection hidden="1"/>
    </xf>
    <xf numFmtId="0" fontId="29" fillId="0" borderId="109" xfId="5" applyFont="1" applyBorder="1" applyAlignment="1" applyProtection="1">
      <alignment vertical="center"/>
      <protection hidden="1"/>
    </xf>
    <xf numFmtId="0" fontId="29" fillId="0" borderId="115" xfId="5" applyFont="1" applyBorder="1" applyAlignment="1" applyProtection="1">
      <alignment vertical="center"/>
      <protection hidden="1"/>
    </xf>
    <xf numFmtId="1" fontId="30" fillId="0" borderId="115" xfId="5" applyNumberFormat="1" applyFont="1" applyBorder="1" applyAlignment="1" applyProtection="1">
      <alignment horizontal="center" vertical="center"/>
      <protection hidden="1"/>
    </xf>
    <xf numFmtId="1" fontId="32" fillId="0" borderId="115" xfId="5" applyNumberFormat="1" applyFont="1" applyBorder="1" applyAlignment="1" applyProtection="1">
      <alignment horizontal="center" vertical="center"/>
      <protection hidden="1"/>
    </xf>
    <xf numFmtId="1" fontId="29" fillId="0" borderId="115" xfId="5" applyNumberFormat="1" applyFont="1" applyBorder="1" applyAlignment="1" applyProtection="1">
      <alignment vertical="center"/>
      <protection hidden="1"/>
    </xf>
    <xf numFmtId="0" fontId="29" fillId="0" borderId="0" xfId="5" applyFont="1" applyBorder="1" applyAlignment="1" applyProtection="1">
      <alignment vertical="center"/>
      <protection hidden="1"/>
    </xf>
    <xf numFmtId="0" fontId="16" fillId="0" borderId="0" xfId="5" applyFont="1" applyBorder="1" applyProtection="1">
      <alignment vertical="top" wrapText="1"/>
      <protection hidden="1"/>
    </xf>
    <xf numFmtId="0" fontId="29" fillId="0" borderId="114" xfId="5" applyFont="1" applyBorder="1" applyAlignment="1" applyProtection="1">
      <alignment vertical="center"/>
      <protection hidden="1"/>
    </xf>
    <xf numFmtId="0" fontId="29" fillId="0" borderId="34" xfId="5" applyNumberFormat="1" applyFont="1" applyBorder="1" applyAlignment="1" applyProtection="1">
      <alignment vertical="center" wrapText="1"/>
      <protection hidden="1"/>
    </xf>
    <xf numFmtId="0" fontId="29" fillId="0" borderId="32" xfId="5" applyNumberFormat="1" applyFont="1" applyBorder="1" applyAlignment="1" applyProtection="1">
      <alignment horizontal="right" vertical="center"/>
      <protection hidden="1"/>
    </xf>
    <xf numFmtId="1" fontId="33" fillId="0" borderId="105" xfId="5" applyNumberFormat="1" applyFont="1" applyBorder="1" applyAlignment="1" applyProtection="1">
      <alignment vertical="center"/>
      <protection hidden="1"/>
    </xf>
    <xf numFmtId="1" fontId="30" fillId="0" borderId="105" xfId="5" applyNumberFormat="1" applyFont="1" applyBorder="1" applyAlignment="1" applyProtection="1">
      <alignment vertical="center"/>
      <protection hidden="1"/>
    </xf>
    <xf numFmtId="1" fontId="29" fillId="0" borderId="105" xfId="5" applyNumberFormat="1" applyFont="1" applyBorder="1" applyAlignment="1" applyProtection="1">
      <alignment vertical="center"/>
      <protection hidden="1"/>
    </xf>
    <xf numFmtId="1" fontId="33" fillId="0" borderId="109" xfId="5" applyNumberFormat="1" applyFont="1" applyBorder="1" applyAlignment="1" applyProtection="1">
      <alignment vertical="center"/>
      <protection hidden="1"/>
    </xf>
    <xf numFmtId="1" fontId="30" fillId="0" borderId="115" xfId="5" applyNumberFormat="1" applyFont="1" applyBorder="1" applyAlignment="1" applyProtection="1">
      <alignment vertical="center"/>
      <protection hidden="1"/>
    </xf>
    <xf numFmtId="1" fontId="29" fillId="0" borderId="0" xfId="5" applyNumberFormat="1" applyFont="1" applyBorder="1" applyAlignment="1" applyProtection="1">
      <alignment vertical="center"/>
      <protection hidden="1"/>
    </xf>
    <xf numFmtId="1" fontId="30" fillId="0" borderId="37" xfId="5" applyNumberFormat="1" applyFont="1" applyBorder="1" applyAlignment="1" applyProtection="1">
      <alignment horizontal="center" vertical="center"/>
      <protection hidden="1"/>
    </xf>
    <xf numFmtId="0" fontId="29" fillId="0" borderId="37" xfId="5" applyFont="1" applyBorder="1" applyAlignment="1" applyProtection="1">
      <alignment vertical="center"/>
      <protection hidden="1"/>
    </xf>
    <xf numFmtId="0" fontId="29" fillId="0" borderId="57" xfId="5" applyFont="1" applyBorder="1" applyAlignment="1" applyProtection="1">
      <alignment vertical="center"/>
      <protection hidden="1"/>
    </xf>
    <xf numFmtId="0" fontId="29" fillId="0" borderId="47" xfId="5" applyFont="1" applyBorder="1" applyAlignment="1" applyProtection="1">
      <alignment vertical="center"/>
      <protection hidden="1"/>
    </xf>
    <xf numFmtId="0" fontId="29" fillId="0" borderId="46" xfId="5" applyFont="1" applyBorder="1" applyAlignment="1" applyProtection="1">
      <alignment vertical="center"/>
      <protection hidden="1"/>
    </xf>
    <xf numFmtId="0" fontId="29" fillId="0" borderId="59" xfId="5" applyFont="1" applyBorder="1" applyAlignment="1" applyProtection="1">
      <alignment vertical="center"/>
      <protection hidden="1"/>
    </xf>
    <xf numFmtId="0" fontId="34" fillId="0" borderId="105" xfId="5" applyFont="1" applyBorder="1" applyAlignment="1" applyProtection="1">
      <alignment vertical="center"/>
      <protection hidden="1"/>
    </xf>
    <xf numFmtId="0" fontId="29" fillId="0" borderId="110" xfId="5" applyNumberFormat="1" applyFont="1" applyBorder="1" applyAlignment="1" applyProtection="1">
      <alignment horizontal="center" vertical="center"/>
      <protection hidden="1"/>
    </xf>
    <xf numFmtId="1" fontId="29" fillId="0" borderId="107" xfId="5" applyNumberFormat="1" applyFont="1" applyBorder="1" applyAlignment="1" applyProtection="1">
      <alignment horizontal="center" vertical="center"/>
      <protection hidden="1"/>
    </xf>
    <xf numFmtId="1" fontId="29" fillId="0" borderId="111" xfId="5" applyNumberFormat="1" applyFont="1" applyBorder="1" applyAlignment="1" applyProtection="1">
      <alignment horizontal="center" vertical="center"/>
      <protection hidden="1"/>
    </xf>
    <xf numFmtId="1" fontId="30" fillId="0" borderId="38" xfId="5" applyNumberFormat="1" applyFont="1" applyBorder="1" applyAlignment="1" applyProtection="1">
      <alignment vertical="center"/>
      <protection hidden="1"/>
    </xf>
    <xf numFmtId="1" fontId="30" fillId="0" borderId="37" xfId="5" applyNumberFormat="1" applyFont="1" applyBorder="1" applyAlignment="1" applyProtection="1">
      <alignment vertical="center"/>
      <protection hidden="1"/>
    </xf>
    <xf numFmtId="0" fontId="71" fillId="0" borderId="38" xfId="5" applyNumberFormat="1" applyFont="1" applyBorder="1" applyAlignment="1" applyProtection="1">
      <alignment vertical="center"/>
      <protection hidden="1"/>
    </xf>
    <xf numFmtId="1" fontId="29" fillId="0" borderId="18" xfId="5" applyNumberFormat="1" applyFont="1" applyBorder="1" applyAlignment="1" applyProtection="1">
      <alignment horizontal="center" vertical="center"/>
      <protection hidden="1"/>
    </xf>
    <xf numFmtId="1" fontId="71" fillId="0" borderId="32" xfId="5" applyNumberFormat="1" applyFont="1" applyBorder="1" applyAlignment="1" applyProtection="1">
      <alignment horizontal="left" vertical="center" wrapText="1"/>
      <protection hidden="1"/>
    </xf>
    <xf numFmtId="0" fontId="29" fillId="0" borderId="18" xfId="5" applyFont="1" applyBorder="1" applyAlignment="1" applyProtection="1">
      <alignment horizontal="center" vertical="center"/>
      <protection hidden="1"/>
    </xf>
    <xf numFmtId="1" fontId="29" fillId="0" borderId="57" xfId="5" applyNumberFormat="1" applyFont="1" applyBorder="1" applyAlignment="1" applyProtection="1">
      <alignment vertical="center"/>
      <protection hidden="1"/>
    </xf>
    <xf numFmtId="0" fontId="16" fillId="0" borderId="10" xfId="5" applyFont="1" applyBorder="1" applyProtection="1">
      <alignment vertical="top" wrapText="1"/>
      <protection hidden="1"/>
    </xf>
    <xf numFmtId="1" fontId="30" fillId="0" borderId="39" xfId="5" applyNumberFormat="1" applyFont="1" applyBorder="1" applyAlignment="1" applyProtection="1">
      <alignment vertical="center"/>
      <protection hidden="1"/>
    </xf>
    <xf numFmtId="1" fontId="29" fillId="0" borderId="106" xfId="5" applyNumberFormat="1" applyFont="1" applyBorder="1" applyAlignment="1" applyProtection="1">
      <alignment vertical="center"/>
      <protection hidden="1"/>
    </xf>
    <xf numFmtId="0" fontId="29" fillId="0" borderId="112" xfId="5" applyFont="1" applyBorder="1" applyAlignment="1" applyProtection="1">
      <alignment vertical="center"/>
      <protection hidden="1"/>
    </xf>
    <xf numFmtId="0" fontId="44" fillId="0" borderId="0" xfId="10" applyFont="1" applyAlignment="1" applyProtection="1">
      <alignment horizontal="left"/>
      <protection locked="0" hidden="1"/>
    </xf>
    <xf numFmtId="0" fontId="45" fillId="0" borderId="0" xfId="10" applyFont="1" applyAlignment="1" applyProtection="1">
      <alignment horizontal="left"/>
      <protection locked="0" hidden="1"/>
    </xf>
    <xf numFmtId="1" fontId="18" fillId="0" borderId="27" xfId="5" applyNumberFormat="1" applyFont="1" applyBorder="1" applyAlignment="1" applyProtection="1">
      <alignment horizontal="center" vertical="center"/>
      <protection hidden="1"/>
    </xf>
    <xf numFmtId="0" fontId="19" fillId="0" borderId="27" xfId="5" applyNumberFormat="1" applyFont="1" applyBorder="1" applyAlignment="1" applyProtection="1">
      <alignment horizontal="center" vertical="center"/>
      <protection hidden="1"/>
    </xf>
    <xf numFmtId="1" fontId="19" fillId="0" borderId="27" xfId="5" applyNumberFormat="1" applyFont="1" applyBorder="1" applyAlignment="1" applyProtection="1">
      <alignment horizontal="center" vertical="center"/>
      <protection hidden="1"/>
    </xf>
    <xf numFmtId="0" fontId="18" fillId="0" borderId="57" xfId="5" applyNumberFormat="1" applyFont="1" applyBorder="1" applyAlignment="1" applyProtection="1">
      <alignment horizontal="center" vertical="center"/>
      <protection hidden="1"/>
    </xf>
    <xf numFmtId="0" fontId="18" fillId="0" borderId="58" xfId="5" applyNumberFormat="1" applyFont="1" applyBorder="1" applyAlignment="1" applyProtection="1">
      <alignment horizontal="center" vertical="center"/>
      <protection hidden="1"/>
    </xf>
    <xf numFmtId="0" fontId="18" fillId="0" borderId="59" xfId="5" applyNumberFormat="1" applyFont="1" applyBorder="1" applyAlignment="1" applyProtection="1">
      <alignment horizontal="center" vertical="center"/>
      <protection hidden="1"/>
    </xf>
    <xf numFmtId="0" fontId="46" fillId="3" borderId="85" xfId="10" applyFont="1" applyFill="1" applyBorder="1" applyAlignment="1" applyProtection="1">
      <alignment horizontal="center" vertical="center"/>
      <protection locked="0" hidden="1"/>
    </xf>
    <xf numFmtId="0" fontId="46" fillId="3" borderId="81" xfId="10" applyFont="1" applyFill="1" applyBorder="1" applyAlignment="1" applyProtection="1">
      <alignment horizontal="center" vertical="center" wrapText="1"/>
      <protection locked="0" hidden="1"/>
    </xf>
    <xf numFmtId="0" fontId="46" fillId="3" borderId="83" xfId="10" applyFont="1" applyFill="1" applyBorder="1" applyAlignment="1" applyProtection="1">
      <alignment horizontal="center" vertical="center" wrapText="1"/>
      <protection locked="0" hidden="1"/>
    </xf>
    <xf numFmtId="0" fontId="46" fillId="3" borderId="90" xfId="10" applyFont="1" applyFill="1" applyBorder="1" applyAlignment="1" applyProtection="1">
      <alignment horizontal="center" vertical="center" wrapText="1"/>
      <protection locked="0" hidden="1"/>
    </xf>
    <xf numFmtId="0" fontId="44" fillId="0" borderId="86" xfId="10" applyFont="1" applyBorder="1" applyAlignment="1" applyProtection="1">
      <alignment vertical="center"/>
      <protection locked="0" hidden="1"/>
    </xf>
    <xf numFmtId="0" fontId="46" fillId="3" borderId="62" xfId="10" applyFont="1" applyFill="1" applyBorder="1" applyAlignment="1" applyProtection="1">
      <alignment horizontal="center" vertical="center" wrapText="1"/>
      <protection locked="0" hidden="1"/>
    </xf>
    <xf numFmtId="0" fontId="46" fillId="3" borderId="67" xfId="10" applyFont="1" applyFill="1" applyBorder="1" applyAlignment="1" applyProtection="1">
      <alignment horizontal="center" vertical="center" wrapText="1"/>
      <protection locked="0" hidden="1"/>
    </xf>
    <xf numFmtId="0" fontId="44" fillId="3" borderId="84" xfId="10" applyFont="1" applyFill="1" applyBorder="1" applyAlignment="1" applyProtection="1">
      <alignment horizontal="center" vertical="center"/>
      <protection locked="0" hidden="1"/>
    </xf>
    <xf numFmtId="0" fontId="44" fillId="3" borderId="86" xfId="10" applyFont="1" applyFill="1" applyBorder="1" applyAlignment="1" applyProtection="1">
      <alignment horizontal="center" vertical="center"/>
      <protection locked="0" hidden="1"/>
    </xf>
    <xf numFmtId="0" fontId="44" fillId="3" borderId="85" xfId="10" applyFont="1" applyFill="1" applyBorder="1" applyAlignment="1" applyProtection="1">
      <alignment horizontal="center" vertical="center"/>
      <protection locked="0" hidden="1"/>
    </xf>
    <xf numFmtId="0" fontId="44" fillId="0" borderId="84" xfId="10" applyFont="1" applyBorder="1" applyAlignment="1" applyProtection="1">
      <alignment horizontal="center" vertical="center"/>
      <protection locked="0" hidden="1"/>
    </xf>
    <xf numFmtId="0" fontId="44" fillId="0" borderId="86" xfId="10" applyFont="1" applyBorder="1" applyAlignment="1" applyProtection="1">
      <alignment horizontal="center" vertical="center"/>
      <protection locked="0" hidden="1"/>
    </xf>
    <xf numFmtId="0" fontId="44" fillId="0" borderId="85" xfId="10" applyFont="1" applyBorder="1" applyAlignment="1" applyProtection="1">
      <alignment horizontal="center" vertical="center"/>
      <protection locked="0" hidden="1"/>
    </xf>
    <xf numFmtId="170" fontId="46" fillId="3" borderId="82" xfId="1" applyNumberFormat="1" applyFont="1" applyFill="1" applyBorder="1" applyAlignment="1" applyProtection="1">
      <alignment horizontal="center" vertical="center"/>
      <protection locked="0" hidden="1"/>
    </xf>
    <xf numFmtId="1" fontId="16" fillId="0" borderId="123" xfId="5" applyNumberFormat="1" applyFont="1" applyBorder="1" applyAlignment="1" applyProtection="1">
      <alignment vertical="center"/>
      <protection hidden="1"/>
    </xf>
    <xf numFmtId="1" fontId="16" fillId="0" borderId="124" xfId="5" applyNumberFormat="1" applyFont="1" applyBorder="1" applyAlignment="1" applyProtection="1">
      <alignment vertical="center"/>
      <protection hidden="1"/>
    </xf>
    <xf numFmtId="1" fontId="16" fillId="0" borderId="125" xfId="5" applyNumberFormat="1" applyFont="1" applyBorder="1" applyAlignment="1" applyProtection="1">
      <alignment vertical="center"/>
      <protection hidden="1"/>
    </xf>
    <xf numFmtId="1" fontId="16" fillId="0" borderId="126" xfId="5" applyNumberFormat="1" applyFont="1" applyBorder="1" applyAlignment="1" applyProtection="1">
      <alignment vertical="center"/>
      <protection hidden="1"/>
    </xf>
    <xf numFmtId="1" fontId="16" fillId="0" borderId="127" xfId="5" applyNumberFormat="1" applyFont="1" applyBorder="1" applyAlignment="1" applyProtection="1">
      <alignment vertical="center"/>
      <protection hidden="1"/>
    </xf>
    <xf numFmtId="0" fontId="18" fillId="0" borderId="126" xfId="5" applyNumberFormat="1" applyFont="1" applyBorder="1" applyAlignment="1" applyProtection="1">
      <alignment vertical="center"/>
      <protection hidden="1"/>
    </xf>
    <xf numFmtId="1" fontId="18" fillId="0" borderId="127" xfId="5" applyNumberFormat="1" applyFont="1" applyBorder="1" applyAlignment="1" applyProtection="1">
      <alignment vertical="center"/>
      <protection hidden="1"/>
    </xf>
    <xf numFmtId="0" fontId="18" fillId="0" borderId="126" xfId="5" applyNumberFormat="1" applyFont="1" applyBorder="1" applyAlignment="1" applyProtection="1">
      <alignment horizontal="center" vertical="center"/>
      <protection hidden="1"/>
    </xf>
    <xf numFmtId="1" fontId="18" fillId="0" borderId="127" xfId="5" applyNumberFormat="1" applyFont="1" applyBorder="1" applyAlignment="1" applyProtection="1">
      <alignment horizontal="center" vertical="center"/>
      <protection hidden="1"/>
    </xf>
    <xf numFmtId="0" fontId="18" fillId="0" borderId="128" xfId="5" applyNumberFormat="1" applyFont="1" applyBorder="1" applyAlignment="1" applyProtection="1">
      <alignment vertical="center"/>
      <protection hidden="1"/>
    </xf>
    <xf numFmtId="1" fontId="18" fillId="0" borderId="129" xfId="5" applyNumberFormat="1" applyFont="1" applyBorder="1" applyAlignment="1" applyProtection="1">
      <alignment vertical="center"/>
      <protection hidden="1"/>
    </xf>
    <xf numFmtId="1" fontId="16" fillId="0" borderId="130" xfId="5" applyNumberFormat="1" applyFont="1" applyBorder="1" applyAlignment="1" applyProtection="1">
      <alignment vertical="center"/>
      <protection hidden="1"/>
    </xf>
    <xf numFmtId="1" fontId="16" fillId="0" borderId="131" xfId="5" applyNumberFormat="1" applyFont="1" applyBorder="1" applyAlignment="1" applyProtection="1">
      <alignment vertical="center"/>
      <protection hidden="1"/>
    </xf>
    <xf numFmtId="1" fontId="16" fillId="0" borderId="132" xfId="5" applyNumberFormat="1" applyFont="1" applyBorder="1" applyAlignment="1" applyProtection="1">
      <alignment vertical="center"/>
      <protection hidden="1"/>
    </xf>
    <xf numFmtId="1" fontId="16" fillId="0" borderId="133" xfId="5" applyNumberFormat="1" applyFont="1" applyBorder="1" applyAlignment="1" applyProtection="1">
      <alignment vertical="center"/>
      <protection hidden="1"/>
    </xf>
    <xf numFmtId="0" fontId="44" fillId="0" borderId="63" xfId="10" applyFont="1" applyBorder="1" applyProtection="1">
      <protection locked="0" hidden="1"/>
    </xf>
    <xf numFmtId="0" fontId="46" fillId="3" borderId="86" xfId="10" applyFont="1" applyFill="1" applyBorder="1" applyAlignment="1" applyProtection="1">
      <alignment horizontal="center" vertical="center"/>
      <protection locked="0" hidden="1"/>
    </xf>
    <xf numFmtId="0" fontId="44" fillId="0" borderId="81" xfId="10" applyFont="1" applyBorder="1" applyAlignment="1" applyProtection="1">
      <alignment vertical="center" wrapText="1"/>
      <protection locked="0" hidden="1"/>
    </xf>
    <xf numFmtId="0" fontId="44" fillId="0" borderId="83" xfId="10" applyFont="1" applyBorder="1" applyAlignment="1" applyProtection="1">
      <alignment vertical="center" wrapText="1"/>
      <protection locked="0" hidden="1"/>
    </xf>
    <xf numFmtId="0" fontId="44" fillId="0" borderId="90" xfId="10" applyFont="1" applyBorder="1" applyAlignment="1" applyProtection="1">
      <alignment vertical="center" wrapText="1"/>
      <protection locked="0" hidden="1"/>
    </xf>
    <xf numFmtId="0" fontId="44" fillId="0" borderId="135" xfId="10" applyFont="1" applyBorder="1" applyProtection="1">
      <protection locked="0" hidden="1"/>
    </xf>
    <xf numFmtId="0" fontId="44" fillId="0" borderId="82" xfId="10" applyFont="1" applyBorder="1" applyAlignment="1" applyProtection="1">
      <alignment horizontal="center" vertical="center"/>
      <protection locked="0" hidden="1"/>
    </xf>
    <xf numFmtId="173" fontId="44" fillId="0" borderId="82" xfId="14" applyNumberFormat="1" applyFont="1" applyBorder="1" applyAlignment="1" applyProtection="1">
      <alignment horizontal="center" vertical="center"/>
      <protection locked="0" hidden="1"/>
    </xf>
    <xf numFmtId="9" fontId="44" fillId="7" borderId="82" xfId="15" applyFont="1" applyFill="1" applyBorder="1" applyAlignment="1" applyProtection="1">
      <alignment horizontal="center" vertical="center"/>
      <protection locked="0" hidden="1"/>
    </xf>
    <xf numFmtId="0" fontId="44" fillId="3" borderId="82" xfId="10" applyFont="1" applyFill="1" applyBorder="1" applyAlignment="1" applyProtection="1">
      <alignment horizontal="center" vertical="center"/>
      <protection locked="0" hidden="1"/>
    </xf>
    <xf numFmtId="0" fontId="50" fillId="0" borderId="64" xfId="0" applyFont="1" applyBorder="1" applyAlignment="1">
      <alignment vertical="center" wrapText="1"/>
    </xf>
    <xf numFmtId="9" fontId="44" fillId="3" borderId="82" xfId="15" applyFont="1" applyFill="1" applyBorder="1" applyAlignment="1" applyProtection="1">
      <alignment horizontal="center" vertical="center"/>
      <protection locked="0" hidden="1"/>
    </xf>
    <xf numFmtId="0" fontId="56" fillId="2" borderId="0" xfId="10" applyFont="1" applyFill="1" applyAlignment="1" applyProtection="1">
      <alignment horizontal="center" vertical="center" wrapText="1"/>
      <protection locked="0" hidden="1"/>
    </xf>
    <xf numFmtId="0" fontId="49" fillId="0" borderId="0" xfId="10" applyFont="1" applyAlignment="1" applyProtection="1">
      <alignment vertical="center" wrapText="1"/>
      <protection locked="0" hidden="1"/>
    </xf>
    <xf numFmtId="0" fontId="46" fillId="2" borderId="0" xfId="10" applyFont="1" applyFill="1" applyAlignment="1" applyProtection="1">
      <alignment horizontal="center" vertical="center" wrapText="1"/>
      <protection locked="0" hidden="1"/>
    </xf>
    <xf numFmtId="0" fontId="44" fillId="2" borderId="0" xfId="10" applyFont="1" applyFill="1" applyAlignment="1" applyProtection="1">
      <alignment horizontal="center" vertical="center"/>
      <protection locked="0" hidden="1"/>
    </xf>
    <xf numFmtId="0" fontId="50" fillId="0" borderId="64" xfId="0" applyFont="1" applyBorder="1"/>
    <xf numFmtId="3" fontId="46" fillId="3" borderId="135" xfId="1" applyNumberFormat="1" applyFont="1" applyFill="1" applyBorder="1" applyAlignment="1" applyProtection="1">
      <alignment horizontal="center" vertical="center" wrapText="1"/>
      <protection locked="0" hidden="1"/>
    </xf>
    <xf numFmtId="170" fontId="22" fillId="0" borderId="136" xfId="1" applyNumberFormat="1" applyFont="1" applyBorder="1" applyAlignment="1" applyProtection="1">
      <alignment vertical="center"/>
      <protection locked="0" hidden="1"/>
    </xf>
    <xf numFmtId="170" fontId="22" fillId="0" borderId="122" xfId="1" applyNumberFormat="1" applyFont="1" applyBorder="1" applyAlignment="1" applyProtection="1">
      <alignment vertical="center"/>
      <protection locked="0" hidden="1"/>
    </xf>
    <xf numFmtId="170" fontId="23" fillId="7" borderId="122" xfId="1" applyNumberFormat="1" applyFont="1" applyFill="1" applyBorder="1" applyAlignment="1" applyProtection="1">
      <alignment horizontal="center" vertical="center"/>
      <protection hidden="1"/>
    </xf>
    <xf numFmtId="170" fontId="22" fillId="0" borderId="122" xfId="1" applyNumberFormat="1" applyFont="1" applyBorder="1" applyAlignment="1" applyProtection="1">
      <alignment vertical="center" wrapText="1"/>
      <protection hidden="1"/>
    </xf>
    <xf numFmtId="170" fontId="22" fillId="0" borderId="137" xfId="1" applyNumberFormat="1" applyFont="1" applyBorder="1" applyAlignment="1" applyProtection="1">
      <alignment vertical="center"/>
      <protection locked="0" hidden="1"/>
    </xf>
    <xf numFmtId="170" fontId="22" fillId="0" borderId="122" xfId="1" applyNumberFormat="1" applyFont="1" applyBorder="1" applyAlignment="1" applyProtection="1">
      <alignment vertical="center"/>
      <protection hidden="1"/>
    </xf>
    <xf numFmtId="3" fontId="23" fillId="7" borderId="122" xfId="1" applyNumberFormat="1" applyFont="1" applyFill="1" applyBorder="1" applyAlignment="1" applyProtection="1">
      <alignment horizontal="center" vertical="center"/>
      <protection hidden="1"/>
    </xf>
    <xf numFmtId="170" fontId="23" fillId="0" borderId="122" xfId="1" applyNumberFormat="1" applyFont="1" applyBorder="1" applyAlignment="1" applyProtection="1">
      <alignment vertical="center"/>
      <protection hidden="1"/>
    </xf>
    <xf numFmtId="170" fontId="23" fillId="0" borderId="122" xfId="1" applyNumberFormat="1" applyFont="1" applyBorder="1" applyAlignment="1" applyProtection="1">
      <alignment vertical="center"/>
      <protection locked="0" hidden="1"/>
    </xf>
    <xf numFmtId="170" fontId="23" fillId="0" borderId="137" xfId="1" applyNumberFormat="1" applyFont="1" applyBorder="1" applyAlignment="1" applyProtection="1">
      <alignment vertical="center"/>
      <protection locked="0" hidden="1"/>
    </xf>
    <xf numFmtId="170" fontId="46" fillId="3" borderId="140" xfId="1" applyNumberFormat="1" applyFont="1" applyFill="1" applyBorder="1" applyAlignment="1" applyProtection="1">
      <alignment horizontal="right" vertical="center"/>
      <protection locked="0" hidden="1"/>
    </xf>
    <xf numFmtId="170" fontId="46" fillId="3" borderId="141" xfId="1" applyNumberFormat="1" applyFont="1" applyFill="1" applyBorder="1" applyAlignment="1" applyProtection="1">
      <alignment horizontal="center" vertical="center"/>
      <protection locked="0" hidden="1"/>
    </xf>
    <xf numFmtId="170" fontId="46" fillId="3" borderId="144" xfId="1" applyNumberFormat="1" applyFont="1" applyFill="1" applyBorder="1" applyAlignment="1" applyProtection="1">
      <alignment horizontal="center" vertical="center"/>
      <protection locked="0" hidden="1"/>
    </xf>
    <xf numFmtId="170" fontId="60" fillId="3" borderId="142" xfId="1" applyNumberFormat="1" applyFont="1" applyFill="1" applyBorder="1" applyAlignment="1" applyProtection="1">
      <alignment horizontal="center" vertical="center" wrapText="1"/>
      <protection locked="0" hidden="1"/>
    </xf>
    <xf numFmtId="170" fontId="60" fillId="3" borderId="143" xfId="1" applyNumberFormat="1" applyFont="1" applyFill="1" applyBorder="1" applyAlignment="1" applyProtection="1">
      <alignment horizontal="center" vertical="center" wrapText="1"/>
      <protection locked="0" hidden="1"/>
    </xf>
    <xf numFmtId="170" fontId="60" fillId="3" borderId="141" xfId="1" applyNumberFormat="1" applyFont="1" applyFill="1" applyBorder="1" applyAlignment="1" applyProtection="1">
      <alignment horizontal="center" vertical="center" wrapText="1"/>
      <protection locked="0" hidden="1"/>
    </xf>
    <xf numFmtId="170" fontId="22" fillId="0" borderId="143" xfId="1" applyNumberFormat="1" applyFont="1" applyBorder="1" applyAlignment="1" applyProtection="1">
      <alignment vertical="center" wrapText="1"/>
      <protection hidden="1"/>
    </xf>
    <xf numFmtId="170" fontId="23" fillId="7" borderId="143" xfId="1" applyNumberFormat="1" applyFont="1" applyFill="1" applyBorder="1" applyAlignment="1" applyProtection="1">
      <alignment vertical="center" wrapText="1"/>
      <protection hidden="1"/>
    </xf>
    <xf numFmtId="170" fontId="23" fillId="0" borderId="143" xfId="1" applyNumberFormat="1" applyFont="1" applyBorder="1" applyAlignment="1" applyProtection="1">
      <alignment vertical="center" wrapText="1"/>
      <protection hidden="1"/>
    </xf>
    <xf numFmtId="170" fontId="23" fillId="3" borderId="143" xfId="1" applyNumberFormat="1" applyFont="1" applyFill="1" applyBorder="1" applyAlignment="1" applyProtection="1">
      <alignment vertical="center"/>
      <protection hidden="1"/>
    </xf>
    <xf numFmtId="0" fontId="44" fillId="0" borderId="143" xfId="10" applyFont="1" applyBorder="1" applyAlignment="1" applyProtection="1">
      <alignment vertical="center" wrapText="1"/>
      <protection hidden="1"/>
    </xf>
    <xf numFmtId="0" fontId="44" fillId="0" borderId="145" xfId="10" applyFont="1" applyBorder="1" applyAlignment="1" applyProtection="1">
      <alignment horizontal="center" vertical="center"/>
      <protection locked="0" hidden="1"/>
    </xf>
    <xf numFmtId="0" fontId="44" fillId="0" borderId="143" xfId="10" applyFont="1" applyBorder="1" applyAlignment="1" applyProtection="1">
      <alignment horizontal="center" vertical="center"/>
      <protection locked="0" hidden="1"/>
    </xf>
    <xf numFmtId="0" fontId="45" fillId="7" borderId="143" xfId="10" applyFont="1" applyFill="1" applyBorder="1" applyAlignment="1" applyProtection="1">
      <alignment vertical="center"/>
      <protection hidden="1"/>
    </xf>
    <xf numFmtId="0" fontId="44" fillId="7" borderId="145" xfId="10" applyFont="1" applyFill="1" applyBorder="1" applyAlignment="1" applyProtection="1">
      <alignment horizontal="center" vertical="center"/>
      <protection locked="0" hidden="1"/>
    </xf>
    <xf numFmtId="0" fontId="44" fillId="7" borderId="143" xfId="10" applyFont="1" applyFill="1" applyBorder="1" applyAlignment="1" applyProtection="1">
      <alignment horizontal="center" vertical="center"/>
      <protection locked="0" hidden="1"/>
    </xf>
    <xf numFmtId="0" fontId="45" fillId="3" borderId="143" xfId="10" applyFont="1" applyFill="1" applyBorder="1" applyAlignment="1" applyProtection="1">
      <alignment vertical="center"/>
      <protection hidden="1"/>
    </xf>
    <xf numFmtId="0" fontId="44" fillId="3" borderId="143" xfId="10" applyFont="1" applyFill="1" applyBorder="1" applyAlignment="1" applyProtection="1">
      <alignment horizontal="center" vertical="center"/>
      <protection locked="0" hidden="1"/>
    </xf>
    <xf numFmtId="0" fontId="45" fillId="0" borderId="143" xfId="10" applyFont="1" applyBorder="1" applyAlignment="1" applyProtection="1">
      <alignment vertical="center" wrapText="1"/>
      <protection hidden="1"/>
    </xf>
    <xf numFmtId="0" fontId="23" fillId="7" borderId="145" xfId="7" applyFont="1" applyFill="1" applyBorder="1" applyAlignment="1" applyProtection="1">
      <alignment vertical="center" wrapText="1"/>
      <protection hidden="1"/>
    </xf>
    <xf numFmtId="3" fontId="22" fillId="7" borderId="143" xfId="1" applyNumberFormat="1" applyFont="1" applyFill="1" applyBorder="1" applyAlignment="1" applyProtection="1">
      <alignment vertical="center"/>
      <protection locked="0" hidden="1"/>
    </xf>
    <xf numFmtId="0" fontId="58" fillId="0" borderId="145" xfId="7" applyFont="1" applyBorder="1" applyAlignment="1" applyProtection="1">
      <alignment vertical="center" wrapText="1"/>
      <protection hidden="1"/>
    </xf>
    <xf numFmtId="3" fontId="22" fillId="0" borderId="143" xfId="1" applyNumberFormat="1" applyFont="1" applyBorder="1" applyAlignment="1" applyProtection="1">
      <alignment vertical="center"/>
      <protection locked="0" hidden="1"/>
    </xf>
    <xf numFmtId="0" fontId="58" fillId="0" borderId="145" xfId="7" quotePrefix="1" applyFont="1" applyBorder="1" applyAlignment="1" applyProtection="1">
      <alignment horizontal="left" vertical="center" wrapText="1"/>
      <protection hidden="1"/>
    </xf>
    <xf numFmtId="0" fontId="22" fillId="0" borderId="145" xfId="7" applyFont="1" applyBorder="1" applyAlignment="1" applyProtection="1">
      <alignment vertical="center" wrapText="1"/>
      <protection hidden="1"/>
    </xf>
    <xf numFmtId="0" fontId="22" fillId="0" borderId="64" xfId="7" applyFont="1" applyBorder="1" applyAlignment="1" applyProtection="1">
      <alignment vertical="center"/>
      <protection hidden="1"/>
    </xf>
    <xf numFmtId="3" fontId="22" fillId="0" borderId="135" xfId="1" applyNumberFormat="1" applyFont="1" applyBorder="1" applyAlignment="1" applyProtection="1">
      <alignment vertical="center"/>
      <protection locked="0" hidden="1"/>
    </xf>
    <xf numFmtId="0" fontId="63" fillId="0" borderId="145" xfId="7" applyFont="1" applyBorder="1" applyAlignment="1" applyProtection="1">
      <alignment vertical="center"/>
      <protection locked="0" hidden="1"/>
    </xf>
    <xf numFmtId="0" fontId="22" fillId="0" borderId="144" xfId="7" applyFont="1" applyBorder="1" applyAlignment="1" applyProtection="1">
      <alignment vertical="center"/>
      <protection locked="0" hidden="1"/>
    </xf>
    <xf numFmtId="0" fontId="22" fillId="0" borderId="146" xfId="7" applyFont="1" applyBorder="1" applyAlignment="1" applyProtection="1">
      <alignment vertical="center"/>
      <protection locked="0" hidden="1"/>
    </xf>
    <xf numFmtId="0" fontId="22" fillId="0" borderId="145" xfId="7" applyFont="1" applyBorder="1" applyAlignment="1" applyProtection="1">
      <alignment vertical="center"/>
      <protection locked="0" hidden="1"/>
    </xf>
    <xf numFmtId="0" fontId="25" fillId="0" borderId="145" xfId="7" applyFont="1" applyBorder="1" applyAlignment="1" applyProtection="1">
      <alignment vertical="center" wrapText="1"/>
      <protection locked="0" hidden="1"/>
    </xf>
    <xf numFmtId="3" fontId="25" fillId="0" borderId="143" xfId="1" applyNumberFormat="1" applyFont="1" applyBorder="1" applyAlignment="1" applyProtection="1">
      <alignment vertical="center"/>
      <protection locked="0" hidden="1"/>
    </xf>
    <xf numFmtId="0" fontId="25" fillId="0" borderId="145" xfId="7" quotePrefix="1" applyFont="1" applyBorder="1" applyAlignment="1" applyProtection="1">
      <alignment horizontal="left" vertical="center" wrapText="1"/>
      <protection locked="0" hidden="1"/>
    </xf>
    <xf numFmtId="3" fontId="25" fillId="7" borderId="143" xfId="1" applyNumberFormat="1" applyFont="1" applyFill="1" applyBorder="1" applyAlignment="1" applyProtection="1">
      <alignment vertical="center"/>
      <protection locked="0" hidden="1"/>
    </xf>
    <xf numFmtId="0" fontId="45" fillId="4" borderId="143" xfId="10" applyFont="1" applyFill="1" applyBorder="1" applyAlignment="1" applyProtection="1">
      <alignment horizontal="center" vertical="center"/>
      <protection locked="0" hidden="1"/>
    </xf>
    <xf numFmtId="173" fontId="45" fillId="4" borderId="145" xfId="14" applyNumberFormat="1" applyFont="1" applyFill="1" applyBorder="1" applyAlignment="1" applyProtection="1">
      <alignment horizontal="center" vertical="center" wrapText="1"/>
      <protection locked="0" hidden="1"/>
    </xf>
    <xf numFmtId="173" fontId="45" fillId="4" borderId="143" xfId="14" applyNumberFormat="1" applyFont="1" applyFill="1" applyBorder="1" applyAlignment="1" applyProtection="1">
      <alignment horizontal="center" vertical="center" wrapText="1"/>
      <protection locked="0" hidden="1"/>
    </xf>
    <xf numFmtId="0" fontId="73" fillId="4" borderId="143" xfId="10" applyFont="1" applyFill="1" applyBorder="1" applyAlignment="1" applyProtection="1">
      <alignment horizontal="center" vertical="center" wrapText="1"/>
      <protection locked="0" hidden="1"/>
    </xf>
    <xf numFmtId="0" fontId="45" fillId="4" borderId="143" xfId="10" applyFont="1" applyFill="1" applyBorder="1" applyAlignment="1" applyProtection="1">
      <alignment vertical="center"/>
      <protection hidden="1"/>
    </xf>
    <xf numFmtId="173" fontId="45" fillId="4" borderId="145" xfId="14" applyNumberFormat="1" applyFont="1" applyFill="1" applyBorder="1" applyAlignment="1" applyProtection="1">
      <alignment vertical="center"/>
      <protection locked="0" hidden="1"/>
    </xf>
    <xf numFmtId="173" fontId="45" fillId="4" borderId="143" xfId="14" applyNumberFormat="1" applyFont="1" applyFill="1" applyBorder="1" applyAlignment="1" applyProtection="1">
      <alignment vertical="center"/>
      <protection locked="0" hidden="1"/>
    </xf>
    <xf numFmtId="0" fontId="73" fillId="4" borderId="143" xfId="10" applyFont="1" applyFill="1" applyBorder="1" applyAlignment="1" applyProtection="1">
      <alignment vertical="center" wrapText="1"/>
      <protection locked="0" hidden="1"/>
    </xf>
    <xf numFmtId="173" fontId="44" fillId="0" borderId="145" xfId="14" applyNumberFormat="1" applyFont="1" applyBorder="1" applyAlignment="1" applyProtection="1">
      <alignment vertical="center"/>
      <protection locked="0" hidden="1"/>
    </xf>
    <xf numFmtId="173" fontId="44" fillId="0" borderId="143" xfId="14" applyNumberFormat="1" applyFont="1" applyBorder="1" applyAlignment="1" applyProtection="1">
      <alignment vertical="center"/>
      <protection locked="0" hidden="1"/>
    </xf>
    <xf numFmtId="173" fontId="44" fillId="7" borderId="145" xfId="14" applyNumberFormat="1" applyFont="1" applyFill="1" applyBorder="1" applyAlignment="1" applyProtection="1">
      <alignment vertical="center"/>
      <protection locked="0" hidden="1"/>
    </xf>
    <xf numFmtId="0" fontId="44" fillId="0" borderId="143" xfId="10" quotePrefix="1" applyFont="1" applyBorder="1" applyAlignment="1" applyProtection="1">
      <alignment horizontal="left" vertical="center" wrapText="1" indent="2"/>
      <protection hidden="1"/>
    </xf>
    <xf numFmtId="0" fontId="45" fillId="7" borderId="143" xfId="10" quotePrefix="1" applyFont="1" applyFill="1" applyBorder="1" applyAlignment="1" applyProtection="1">
      <alignment horizontal="left" vertical="center" wrapText="1" indent="2"/>
      <protection hidden="1"/>
    </xf>
    <xf numFmtId="168" fontId="44" fillId="0" borderId="145" xfId="14" applyNumberFormat="1" applyFont="1" applyBorder="1" applyAlignment="1" applyProtection="1">
      <alignment vertical="center"/>
      <protection locked="0" hidden="1"/>
    </xf>
    <xf numFmtId="0" fontId="45" fillId="0" borderId="143" xfId="10" quotePrefix="1" applyFont="1" applyBorder="1" applyAlignment="1" applyProtection="1">
      <alignment horizontal="left" vertical="center" wrapText="1" indent="2"/>
      <protection hidden="1"/>
    </xf>
    <xf numFmtId="9" fontId="44" fillId="0" borderId="143" xfId="15" applyFont="1" applyBorder="1" applyAlignment="1" applyProtection="1">
      <alignment vertical="center"/>
      <protection locked="0" hidden="1"/>
    </xf>
    <xf numFmtId="9" fontId="44" fillId="0" borderId="145" xfId="15" applyFont="1" applyBorder="1" applyAlignment="1" applyProtection="1">
      <alignment vertical="center"/>
      <protection locked="0" hidden="1"/>
    </xf>
    <xf numFmtId="0" fontId="44" fillId="0" borderId="143" xfId="10" applyFont="1" applyBorder="1" applyAlignment="1" applyProtection="1">
      <alignment horizontal="left" vertical="center" wrapText="1" indent="3"/>
      <protection hidden="1"/>
    </xf>
    <xf numFmtId="168" fontId="44" fillId="7" borderId="145" xfId="14" applyNumberFormat="1" applyFont="1" applyFill="1" applyBorder="1" applyAlignment="1" applyProtection="1">
      <alignment vertical="center"/>
      <protection locked="0" hidden="1"/>
    </xf>
    <xf numFmtId="0" fontId="44" fillId="0" borderId="143" xfId="10" applyFont="1" applyBorder="1" applyAlignment="1" applyProtection="1">
      <alignment vertical="center"/>
      <protection locked="0" hidden="1"/>
    </xf>
    <xf numFmtId="0" fontId="45" fillId="0" borderId="143" xfId="10" applyFont="1" applyBorder="1" applyAlignment="1" applyProtection="1">
      <alignment horizontal="left" vertical="center" wrapText="1" indent="3"/>
      <protection hidden="1"/>
    </xf>
    <xf numFmtId="0" fontId="65" fillId="3" borderId="143" xfId="10" quotePrefix="1" applyFont="1" applyFill="1" applyBorder="1" applyAlignment="1" applyProtection="1">
      <alignment horizontal="left" vertical="center" indent="2"/>
      <protection hidden="1"/>
    </xf>
    <xf numFmtId="168" fontId="44" fillId="3" borderId="145" xfId="14" applyNumberFormat="1" applyFont="1" applyFill="1" applyBorder="1" applyAlignment="1" applyProtection="1">
      <alignment vertical="center"/>
      <protection locked="0" hidden="1"/>
    </xf>
    <xf numFmtId="9" fontId="44" fillId="3" borderId="143" xfId="15" applyFont="1" applyFill="1" applyBorder="1" applyAlignment="1" applyProtection="1">
      <alignment vertical="center"/>
      <protection locked="0" hidden="1"/>
    </xf>
    <xf numFmtId="0" fontId="67" fillId="7" borderId="0" xfId="6" applyFont="1" applyFill="1" applyAlignment="1" applyProtection="1">
      <alignment horizontal="center" vertical="top"/>
      <protection locked="0" hidden="1"/>
    </xf>
    <xf numFmtId="0" fontId="67" fillId="0" borderId="0" xfId="6" applyFont="1" applyAlignment="1" applyProtection="1">
      <alignment horizontal="center" vertical="top"/>
      <protection locked="0" hidden="1"/>
    </xf>
    <xf numFmtId="0" fontId="68" fillId="3" borderId="61" xfId="6" applyFont="1" applyFill="1" applyBorder="1" applyAlignment="1" applyProtection="1">
      <alignment vertical="top"/>
      <protection locked="0" hidden="1"/>
    </xf>
    <xf numFmtId="0" fontId="68" fillId="3" borderId="62" xfId="6" applyFont="1" applyFill="1" applyBorder="1" applyAlignment="1" applyProtection="1">
      <alignment vertical="top"/>
      <protection locked="0" hidden="1"/>
    </xf>
    <xf numFmtId="0" fontId="68" fillId="3" borderId="63" xfId="6" applyFont="1" applyFill="1" applyBorder="1" applyAlignment="1" applyProtection="1">
      <alignment vertical="top"/>
      <protection locked="0" hidden="1"/>
    </xf>
    <xf numFmtId="0" fontId="67" fillId="7" borderId="64" xfId="6" applyFont="1" applyFill="1" applyBorder="1" applyAlignment="1" applyProtection="1">
      <alignment horizontal="center" vertical="top"/>
      <protection locked="0" hidden="1"/>
    </xf>
    <xf numFmtId="0" fontId="67" fillId="7" borderId="135" xfId="6" applyFont="1" applyFill="1" applyBorder="1" applyAlignment="1" applyProtection="1">
      <alignment horizontal="center" vertical="top"/>
      <protection locked="0" hidden="1"/>
    </xf>
    <xf numFmtId="1" fontId="29" fillId="2" borderId="37" xfId="5" applyNumberFormat="1" applyFont="1" applyFill="1" applyBorder="1" applyAlignment="1" applyProtection="1">
      <alignment vertical="center"/>
      <protection hidden="1"/>
    </xf>
    <xf numFmtId="1" fontId="29" fillId="2" borderId="38" xfId="5" applyNumberFormat="1" applyFont="1" applyFill="1" applyBorder="1" applyAlignment="1" applyProtection="1">
      <alignment vertical="center"/>
      <protection hidden="1"/>
    </xf>
    <xf numFmtId="1" fontId="29" fillId="2" borderId="32" xfId="5" applyNumberFormat="1" applyFont="1" applyFill="1" applyBorder="1" applyAlignment="1" applyProtection="1">
      <alignment vertical="center"/>
      <protection hidden="1"/>
    </xf>
    <xf numFmtId="0" fontId="29" fillId="2" borderId="37" xfId="5" applyNumberFormat="1" applyFont="1" applyFill="1" applyBorder="1" applyAlignment="1" applyProtection="1">
      <alignment vertical="center"/>
      <protection hidden="1"/>
    </xf>
    <xf numFmtId="0" fontId="29" fillId="2" borderId="69" xfId="5" applyNumberFormat="1" applyFont="1" applyFill="1" applyBorder="1" applyAlignment="1" applyProtection="1">
      <alignment vertical="center"/>
      <protection hidden="1"/>
    </xf>
    <xf numFmtId="3" fontId="29" fillId="2" borderId="77" xfId="5" applyNumberFormat="1" applyFont="1" applyFill="1" applyBorder="1" applyAlignment="1" applyProtection="1">
      <alignment horizontal="center" vertical="center"/>
      <protection hidden="1"/>
    </xf>
    <xf numFmtId="0" fontId="29" fillId="2" borderId="77" xfId="5" applyNumberFormat="1" applyFont="1" applyFill="1" applyBorder="1" applyAlignment="1" applyProtection="1">
      <alignment horizontal="center" vertical="center"/>
      <protection hidden="1"/>
    </xf>
    <xf numFmtId="0" fontId="29" fillId="2" borderId="122" xfId="5" applyNumberFormat="1" applyFont="1" applyFill="1" applyBorder="1" applyAlignment="1" applyProtection="1">
      <alignment vertical="center"/>
      <protection hidden="1"/>
    </xf>
    <xf numFmtId="0" fontId="29" fillId="2" borderId="122" xfId="5" applyNumberFormat="1" applyFont="1" applyFill="1" applyBorder="1" applyAlignment="1" applyProtection="1">
      <alignment vertical="center" wrapText="1"/>
      <protection hidden="1"/>
    </xf>
    <xf numFmtId="1" fontId="29" fillId="2" borderId="122" xfId="5" applyNumberFormat="1" applyFont="1" applyFill="1" applyBorder="1" applyAlignment="1" applyProtection="1">
      <alignment vertical="center"/>
      <protection hidden="1"/>
    </xf>
    <xf numFmtId="1" fontId="29" fillId="0" borderId="143" xfId="5" applyNumberFormat="1" applyFont="1" applyBorder="1" applyAlignment="1" applyProtection="1">
      <alignment vertical="center"/>
      <protection hidden="1"/>
    </xf>
    <xf numFmtId="173" fontId="8" fillId="0" borderId="147" xfId="14" applyNumberFormat="1" applyFont="1" applyBorder="1" applyAlignment="1" applyProtection="1">
      <alignment vertical="center" wrapText="1"/>
      <protection hidden="1"/>
    </xf>
    <xf numFmtId="173" fontId="8" fillId="0" borderId="148" xfId="14" applyNumberFormat="1" applyFont="1" applyBorder="1" applyAlignment="1" applyProtection="1">
      <alignment vertical="center" wrapText="1"/>
      <protection hidden="1"/>
    </xf>
    <xf numFmtId="173" fontId="9" fillId="0" borderId="147" xfId="14" applyNumberFormat="1" applyFont="1" applyBorder="1" applyAlignment="1" applyProtection="1">
      <alignment vertical="center" wrapText="1"/>
      <protection hidden="1"/>
    </xf>
    <xf numFmtId="173" fontId="9" fillId="0" borderId="148" xfId="14" applyNumberFormat="1" applyFont="1" applyBorder="1" applyAlignment="1" applyProtection="1">
      <alignment vertical="center" wrapText="1"/>
      <protection hidden="1"/>
    </xf>
    <xf numFmtId="173" fontId="8" fillId="0" borderId="149" xfId="14" applyNumberFormat="1" applyFont="1" applyBorder="1" applyAlignment="1" applyProtection="1">
      <alignment horizontal="left" vertical="center"/>
      <protection hidden="1"/>
    </xf>
    <xf numFmtId="3" fontId="8" fillId="0" borderId="148" xfId="0" applyNumberFormat="1" applyFont="1" applyBorder="1" applyAlignment="1" applyProtection="1">
      <alignment vertical="center" wrapText="1"/>
      <protection hidden="1"/>
    </xf>
    <xf numFmtId="173" fontId="8" fillId="0" borderId="150" xfId="14" applyNumberFormat="1" applyFont="1" applyBorder="1" applyAlignment="1" applyProtection="1">
      <alignment vertical="center" wrapText="1"/>
      <protection hidden="1"/>
    </xf>
    <xf numFmtId="3" fontId="8" fillId="0" borderId="151" xfId="0" applyNumberFormat="1" applyFont="1" applyBorder="1" applyAlignment="1" applyProtection="1">
      <alignment vertical="center" wrapText="1"/>
      <protection hidden="1"/>
    </xf>
    <xf numFmtId="3" fontId="8" fillId="0" borderId="147" xfId="0" applyNumberFormat="1" applyFont="1" applyBorder="1" applyAlignment="1" applyProtection="1">
      <alignment vertical="center" wrapText="1"/>
      <protection hidden="1"/>
    </xf>
    <xf numFmtId="3" fontId="7" fillId="4" borderId="147" xfId="0" applyNumberFormat="1" applyFont="1" applyFill="1" applyBorder="1" applyAlignment="1" applyProtection="1">
      <alignment vertical="center"/>
      <protection hidden="1"/>
    </xf>
    <xf numFmtId="3" fontId="7" fillId="4" borderId="148" xfId="0" applyNumberFormat="1" applyFont="1" applyFill="1" applyBorder="1" applyAlignment="1" applyProtection="1">
      <alignment vertical="center"/>
      <protection hidden="1"/>
    </xf>
    <xf numFmtId="3" fontId="9" fillId="0" borderId="147" xfId="0" applyNumberFormat="1" applyFont="1" applyBorder="1" applyAlignment="1" applyProtection="1">
      <alignment vertical="center" wrapText="1"/>
      <protection hidden="1"/>
    </xf>
    <xf numFmtId="3" fontId="9" fillId="0" borderId="148" xfId="0" applyNumberFormat="1" applyFont="1" applyBorder="1" applyAlignment="1" applyProtection="1">
      <alignment vertical="center" wrapText="1"/>
      <protection hidden="1"/>
    </xf>
    <xf numFmtId="3" fontId="7" fillId="4" borderId="147" xfId="0" applyNumberFormat="1" applyFont="1" applyFill="1" applyBorder="1" applyAlignment="1" applyProtection="1">
      <alignment vertical="center" wrapText="1"/>
      <protection hidden="1"/>
    </xf>
    <xf numFmtId="3" fontId="7" fillId="4" borderId="148" xfId="0" applyNumberFormat="1" applyFont="1" applyFill="1" applyBorder="1" applyAlignment="1" applyProtection="1">
      <alignment vertical="center" wrapText="1"/>
      <protection hidden="1"/>
    </xf>
    <xf numFmtId="3" fontId="74" fillId="3" borderId="147" xfId="0" applyNumberFormat="1" applyFont="1" applyFill="1" applyBorder="1" applyAlignment="1" applyProtection="1">
      <alignment vertical="center"/>
      <protection hidden="1"/>
    </xf>
    <xf numFmtId="3" fontId="74" fillId="3" borderId="148" xfId="0" applyNumberFormat="1" applyFont="1" applyFill="1" applyBorder="1" applyAlignment="1" applyProtection="1">
      <alignment vertical="center"/>
      <protection hidden="1"/>
    </xf>
    <xf numFmtId="3" fontId="75" fillId="0" borderId="147" xfId="0" applyNumberFormat="1" applyFont="1" applyBorder="1" applyAlignment="1" applyProtection="1">
      <alignment vertical="center" wrapText="1"/>
      <protection hidden="1"/>
    </xf>
    <xf numFmtId="3" fontId="75" fillId="0" borderId="148" xfId="0" applyNumberFormat="1" applyFont="1" applyBorder="1" applyAlignment="1" applyProtection="1">
      <alignment vertical="center" wrapText="1"/>
      <protection hidden="1"/>
    </xf>
    <xf numFmtId="3" fontId="74" fillId="0" borderId="147" xfId="0" applyNumberFormat="1" applyFont="1" applyBorder="1" applyAlignment="1" applyProtection="1">
      <alignment vertical="center" wrapText="1"/>
      <protection hidden="1"/>
    </xf>
    <xf numFmtId="3" fontId="74" fillId="0" borderId="148" xfId="0" applyNumberFormat="1" applyFont="1" applyBorder="1" applyAlignment="1" applyProtection="1">
      <alignment vertical="center" wrapText="1"/>
      <protection hidden="1"/>
    </xf>
    <xf numFmtId="3" fontId="74" fillId="3" borderId="152" xfId="0" applyNumberFormat="1" applyFont="1" applyFill="1" applyBorder="1" applyAlignment="1" applyProtection="1">
      <alignment vertical="center"/>
      <protection hidden="1"/>
    </xf>
    <xf numFmtId="3" fontId="74" fillId="3" borderId="153" xfId="0" applyNumberFormat="1" applyFont="1" applyFill="1" applyBorder="1" applyAlignment="1" applyProtection="1">
      <alignment vertical="center"/>
      <protection hidden="1"/>
    </xf>
    <xf numFmtId="3" fontId="75" fillId="0" borderId="11" xfId="0" applyNumberFormat="1" applyFont="1" applyBorder="1" applyAlignment="1" applyProtection="1">
      <alignment vertical="center"/>
      <protection hidden="1"/>
    </xf>
    <xf numFmtId="3" fontId="75" fillId="0" borderId="151" xfId="0" applyNumberFormat="1" applyFont="1" applyBorder="1" applyAlignment="1" applyProtection="1">
      <alignment vertical="center"/>
      <protection hidden="1"/>
    </xf>
    <xf numFmtId="3" fontId="75" fillId="0" borderId="147" xfId="0" applyNumberFormat="1" applyFont="1" applyBorder="1" applyAlignment="1" applyProtection="1">
      <alignment vertical="center"/>
      <protection hidden="1"/>
    </xf>
    <xf numFmtId="3" fontId="75" fillId="0" borderId="148" xfId="0" applyNumberFormat="1" applyFont="1" applyBorder="1" applyAlignment="1" applyProtection="1">
      <alignment vertical="center"/>
      <protection hidden="1"/>
    </xf>
    <xf numFmtId="3" fontId="74" fillId="4" borderId="147" xfId="0" applyNumberFormat="1" applyFont="1" applyFill="1" applyBorder="1" applyAlignment="1" applyProtection="1">
      <alignment vertical="center"/>
      <protection hidden="1"/>
    </xf>
    <xf numFmtId="3" fontId="74" fillId="4" borderId="148" xfId="0" applyNumberFormat="1" applyFont="1" applyFill="1" applyBorder="1" applyAlignment="1" applyProtection="1">
      <alignment vertical="center"/>
      <protection hidden="1"/>
    </xf>
    <xf numFmtId="173" fontId="74" fillId="3" borderId="147" xfId="14" applyNumberFormat="1" applyFont="1" applyFill="1" applyBorder="1" applyAlignment="1">
      <alignment vertical="center"/>
    </xf>
    <xf numFmtId="173" fontId="74" fillId="3" borderId="148" xfId="14" applyNumberFormat="1" applyFont="1" applyFill="1" applyBorder="1" applyAlignment="1">
      <alignment vertical="center"/>
    </xf>
    <xf numFmtId="0" fontId="74" fillId="4" borderId="147" xfId="0" applyFont="1" applyFill="1" applyBorder="1" applyAlignment="1">
      <alignment vertical="center"/>
    </xf>
    <xf numFmtId="0" fontId="74" fillId="4" borderId="148" xfId="0" applyFont="1" applyFill="1" applyBorder="1" applyAlignment="1">
      <alignment vertical="center"/>
    </xf>
    <xf numFmtId="173" fontId="75" fillId="0" borderId="147" xfId="14" applyNumberFormat="1" applyFont="1" applyBorder="1" applyAlignment="1">
      <alignment vertical="center"/>
    </xf>
    <xf numFmtId="173" fontId="75" fillId="0" borderId="148" xfId="14" applyNumberFormat="1" applyFont="1" applyBorder="1" applyAlignment="1">
      <alignment vertical="center"/>
    </xf>
    <xf numFmtId="168" fontId="75" fillId="0" borderId="148" xfId="14" applyNumberFormat="1" applyFont="1" applyBorder="1" applyAlignment="1">
      <alignment vertical="center"/>
    </xf>
    <xf numFmtId="168" fontId="75" fillId="0" borderId="147" xfId="14" applyNumberFormat="1" applyFont="1" applyBorder="1" applyAlignment="1">
      <alignment vertical="center"/>
    </xf>
    <xf numFmtId="168" fontId="74" fillId="3" borderId="147" xfId="14" applyNumberFormat="1" applyFont="1" applyFill="1" applyBorder="1" applyAlignment="1">
      <alignment vertical="center"/>
    </xf>
    <xf numFmtId="168" fontId="74" fillId="3" borderId="148" xfId="14" applyNumberFormat="1" applyFont="1" applyFill="1" applyBorder="1" applyAlignment="1">
      <alignment vertical="center"/>
    </xf>
    <xf numFmtId="0" fontId="75" fillId="0" borderId="147" xfId="0" applyFont="1" applyBorder="1" applyAlignment="1">
      <alignment vertical="center"/>
    </xf>
    <xf numFmtId="0" fontId="75" fillId="0" borderId="148" xfId="0" applyFont="1" applyBorder="1" applyAlignment="1">
      <alignment vertical="center"/>
    </xf>
    <xf numFmtId="164" fontId="74" fillId="3" borderId="148" xfId="20" applyFont="1" applyFill="1" applyBorder="1" applyAlignment="1">
      <alignment vertical="center"/>
    </xf>
    <xf numFmtId="164" fontId="74" fillId="4" borderId="147" xfId="20" applyFont="1" applyFill="1" applyBorder="1" applyAlignment="1">
      <alignment vertical="center"/>
    </xf>
    <xf numFmtId="164" fontId="74" fillId="4" borderId="148" xfId="20" applyFont="1" applyFill="1" applyBorder="1" applyAlignment="1">
      <alignment vertical="center"/>
    </xf>
    <xf numFmtId="164" fontId="75" fillId="0" borderId="147" xfId="20" applyFont="1" applyBorder="1" applyAlignment="1">
      <alignment vertical="center"/>
    </xf>
    <xf numFmtId="164" fontId="75" fillId="0" borderId="148" xfId="20" applyFont="1" applyBorder="1" applyAlignment="1">
      <alignment vertical="center"/>
    </xf>
    <xf numFmtId="164" fontId="74" fillId="3" borderId="147" xfId="20" applyFont="1" applyFill="1" applyBorder="1" applyAlignment="1">
      <alignment vertical="center"/>
    </xf>
    <xf numFmtId="164" fontId="74" fillId="3" borderId="152" xfId="20" applyFont="1" applyFill="1" applyBorder="1" applyAlignment="1">
      <alignment vertical="center"/>
    </xf>
    <xf numFmtId="164" fontId="74" fillId="3" borderId="153" xfId="20" applyFont="1" applyFill="1" applyBorder="1" applyAlignment="1">
      <alignment vertical="center"/>
    </xf>
    <xf numFmtId="172" fontId="44" fillId="0" borderId="154" xfId="10" applyNumberFormat="1" applyFont="1" applyBorder="1" applyAlignment="1" applyProtection="1">
      <alignment vertical="center"/>
      <protection locked="0" hidden="1"/>
    </xf>
    <xf numFmtId="172" fontId="45" fillId="7" borderId="154" xfId="10" applyNumberFormat="1" applyFont="1" applyFill="1" applyBorder="1" applyAlignment="1" applyProtection="1">
      <alignment vertical="center"/>
      <protection locked="0" hidden="1"/>
    </xf>
    <xf numFmtId="172" fontId="76" fillId="3" borderId="154" xfId="10" applyNumberFormat="1" applyFont="1" applyFill="1" applyBorder="1" applyAlignment="1" applyProtection="1">
      <alignment vertical="center"/>
      <protection locked="0" hidden="1"/>
    </xf>
    <xf numFmtId="164" fontId="76" fillId="7" borderId="154" xfId="10" applyNumberFormat="1" applyFont="1" applyFill="1" applyBorder="1" applyAlignment="1" applyProtection="1">
      <alignment vertical="center"/>
      <protection locked="0" hidden="1"/>
    </xf>
    <xf numFmtId="0" fontId="77" fillId="0" borderId="154" xfId="10" applyFont="1" applyBorder="1" applyAlignment="1" applyProtection="1">
      <alignment vertical="center"/>
      <protection locked="0" hidden="1"/>
    </xf>
    <xf numFmtId="164" fontId="77" fillId="0" borderId="154" xfId="20" applyFont="1" applyBorder="1" applyAlignment="1" applyProtection="1">
      <alignment vertical="center"/>
      <protection locked="0" hidden="1"/>
    </xf>
    <xf numFmtId="173" fontId="76" fillId="7" borderId="154" xfId="14" applyNumberFormat="1" applyFont="1" applyFill="1" applyBorder="1" applyAlignment="1" applyProtection="1">
      <alignment vertical="center"/>
      <protection locked="0" hidden="1"/>
    </xf>
    <xf numFmtId="173" fontId="77" fillId="0" borderId="154" xfId="14" applyNumberFormat="1" applyFont="1" applyBorder="1" applyAlignment="1" applyProtection="1">
      <alignment vertical="center"/>
      <protection locked="0" hidden="1"/>
    </xf>
    <xf numFmtId="0" fontId="76" fillId="7" borderId="154" xfId="10" applyFont="1" applyFill="1" applyBorder="1" applyAlignment="1" applyProtection="1">
      <alignment vertical="center"/>
      <protection locked="0" hidden="1"/>
    </xf>
    <xf numFmtId="173" fontId="76" fillId="3" borderId="155" xfId="10" applyNumberFormat="1" applyFont="1" applyFill="1" applyBorder="1" applyAlignment="1" applyProtection="1">
      <alignment vertical="center"/>
      <protection locked="0" hidden="1"/>
    </xf>
    <xf numFmtId="0" fontId="77" fillId="0" borderId="156" xfId="10" applyFont="1" applyBorder="1" applyAlignment="1" applyProtection="1">
      <alignment vertical="center"/>
      <protection locked="0" hidden="1"/>
    </xf>
    <xf numFmtId="164" fontId="77" fillId="0" borderId="156" xfId="20" applyFont="1" applyBorder="1" applyAlignment="1" applyProtection="1">
      <alignment vertical="center"/>
      <protection locked="0" hidden="1"/>
    </xf>
    <xf numFmtId="164" fontId="76" fillId="7" borderId="154" xfId="20" applyFont="1" applyFill="1" applyBorder="1" applyAlignment="1" applyProtection="1">
      <alignment vertical="center"/>
      <protection locked="0" hidden="1"/>
    </xf>
    <xf numFmtId="164" fontId="76" fillId="7" borderId="156" xfId="20" applyFont="1" applyFill="1" applyBorder="1" applyAlignment="1" applyProtection="1">
      <alignment vertical="center"/>
      <protection locked="0" hidden="1"/>
    </xf>
    <xf numFmtId="3" fontId="77" fillId="0" borderId="154" xfId="10" applyNumberFormat="1" applyFont="1" applyBorder="1" applyAlignment="1" applyProtection="1">
      <alignment vertical="center"/>
      <protection locked="0" hidden="1"/>
    </xf>
    <xf numFmtId="173" fontId="76" fillId="7" borderId="156" xfId="14" applyNumberFormat="1" applyFont="1" applyFill="1" applyBorder="1" applyAlignment="1" applyProtection="1">
      <alignment vertical="center"/>
      <protection locked="0" hidden="1"/>
    </xf>
    <xf numFmtId="0" fontId="77" fillId="0" borderId="146" xfId="10" applyFont="1" applyBorder="1" applyAlignment="1" applyProtection="1">
      <alignment vertical="center"/>
      <protection locked="0" hidden="1"/>
    </xf>
    <xf numFmtId="0" fontId="77" fillId="0" borderId="157" xfId="10" applyFont="1" applyBorder="1" applyAlignment="1" applyProtection="1">
      <alignment vertical="center"/>
      <protection locked="0" hidden="1"/>
    </xf>
    <xf numFmtId="173" fontId="76" fillId="3" borderId="155" xfId="14" applyNumberFormat="1" applyFont="1" applyFill="1" applyBorder="1" applyAlignment="1" applyProtection="1">
      <alignment vertical="center"/>
      <protection locked="0" hidden="1"/>
    </xf>
    <xf numFmtId="173" fontId="76" fillId="3" borderId="158" xfId="14" applyNumberFormat="1" applyFont="1" applyFill="1" applyBorder="1" applyAlignment="1" applyProtection="1">
      <alignment vertical="center"/>
      <protection locked="0" hidden="1"/>
    </xf>
    <xf numFmtId="0" fontId="44" fillId="0" borderId="159" xfId="10" applyFont="1" applyBorder="1" applyAlignment="1" applyProtection="1">
      <alignment vertical="center" wrapText="1"/>
      <protection locked="0" hidden="1"/>
    </xf>
    <xf numFmtId="0" fontId="44" fillId="0" borderId="160" xfId="10" applyFont="1" applyBorder="1" applyAlignment="1" applyProtection="1">
      <alignment vertical="center" wrapText="1"/>
      <protection locked="0" hidden="1"/>
    </xf>
    <xf numFmtId="164" fontId="44" fillId="0" borderId="64" xfId="20" applyFont="1" applyBorder="1" applyAlignment="1" applyProtection="1">
      <alignment vertical="center" wrapText="1"/>
      <protection locked="0" hidden="1"/>
    </xf>
    <xf numFmtId="9" fontId="77" fillId="0" borderId="154" xfId="15" applyFont="1" applyBorder="1" applyAlignment="1" applyProtection="1">
      <alignment vertical="center"/>
      <protection locked="0" hidden="1"/>
    </xf>
    <xf numFmtId="3" fontId="77" fillId="0" borderId="145" xfId="10" applyNumberFormat="1" applyFont="1" applyBorder="1" applyAlignment="1" applyProtection="1">
      <alignment horizontal="center" vertical="center"/>
      <protection locked="0" hidden="1"/>
    </xf>
    <xf numFmtId="0" fontId="77" fillId="0" borderId="154" xfId="10" applyFont="1" applyBorder="1" applyAlignment="1" applyProtection="1">
      <alignment horizontal="center" vertical="center"/>
      <protection locked="0" hidden="1"/>
    </xf>
    <xf numFmtId="9" fontId="77" fillId="0" borderId="156" xfId="15" applyFont="1" applyBorder="1" applyAlignment="1" applyProtection="1">
      <alignment horizontal="center" vertical="center"/>
      <protection locked="0" hidden="1"/>
    </xf>
    <xf numFmtId="0" fontId="77" fillId="0" borderId="145" xfId="10" applyFont="1" applyBorder="1" applyAlignment="1" applyProtection="1">
      <alignment horizontal="center" vertical="center"/>
      <protection locked="0" hidden="1"/>
    </xf>
    <xf numFmtId="173" fontId="77" fillId="0" borderId="145" xfId="14" applyNumberFormat="1" applyFont="1" applyBorder="1" applyAlignment="1" applyProtection="1">
      <alignment horizontal="center" vertical="center"/>
      <protection locked="0" hidden="1"/>
    </xf>
    <xf numFmtId="173" fontId="77" fillId="0" borderId="154" xfId="14" applyNumberFormat="1" applyFont="1" applyBorder="1" applyAlignment="1" applyProtection="1">
      <alignment horizontal="center" vertical="center"/>
      <protection locked="0" hidden="1"/>
    </xf>
    <xf numFmtId="173" fontId="77" fillId="7" borderId="145" xfId="14" applyNumberFormat="1" applyFont="1" applyFill="1" applyBorder="1" applyAlignment="1" applyProtection="1">
      <alignment horizontal="center" vertical="center"/>
      <protection locked="0" hidden="1"/>
    </xf>
    <xf numFmtId="173" fontId="77" fillId="7" borderId="156" xfId="14" applyNumberFormat="1" applyFont="1" applyFill="1" applyBorder="1" applyAlignment="1" applyProtection="1">
      <alignment horizontal="center" vertical="center"/>
      <protection locked="0" hidden="1"/>
    </xf>
    <xf numFmtId="9" fontId="77" fillId="0" borderId="154" xfId="10" applyNumberFormat="1" applyFont="1" applyBorder="1" applyAlignment="1" applyProtection="1">
      <alignment vertical="center"/>
      <protection locked="0" hidden="1"/>
    </xf>
    <xf numFmtId="9" fontId="76" fillId="7" borderId="154" xfId="10" applyNumberFormat="1" applyFont="1" applyFill="1" applyBorder="1" applyAlignment="1" applyProtection="1">
      <alignment vertical="center"/>
      <protection locked="0" hidden="1"/>
    </xf>
    <xf numFmtId="164" fontId="77" fillId="0" borderId="145" xfId="20" applyFont="1" applyBorder="1" applyAlignment="1" applyProtection="1">
      <alignment horizontal="center" vertical="center"/>
      <protection locked="0" hidden="1"/>
    </xf>
    <xf numFmtId="0" fontId="77" fillId="0" borderId="156" xfId="10" applyFont="1" applyBorder="1" applyAlignment="1" applyProtection="1">
      <alignment horizontal="center" vertical="center"/>
      <protection locked="0" hidden="1"/>
    </xf>
    <xf numFmtId="9" fontId="77" fillId="7" borderId="156" xfId="15" applyFont="1" applyFill="1" applyBorder="1" applyAlignment="1" applyProtection="1">
      <alignment horizontal="center" vertical="center"/>
      <protection locked="0" hidden="1"/>
    </xf>
    <xf numFmtId="0" fontId="77" fillId="0" borderId="164" xfId="10" applyFont="1" applyBorder="1" applyAlignment="1" applyProtection="1">
      <alignment vertical="center" wrapText="1"/>
      <protection locked="0" hidden="1"/>
    </xf>
    <xf numFmtId="173" fontId="77" fillId="0" borderId="156" xfId="14" applyNumberFormat="1" applyFont="1" applyBorder="1" applyAlignment="1" applyProtection="1">
      <alignment vertical="center"/>
      <protection locked="0" hidden="1"/>
    </xf>
    <xf numFmtId="0" fontId="77" fillId="0" borderId="164" xfId="10" applyFont="1" applyBorder="1" applyAlignment="1" applyProtection="1">
      <alignment vertical="center" wrapText="1"/>
      <protection hidden="1"/>
    </xf>
    <xf numFmtId="0" fontId="77" fillId="7" borderId="154" xfId="10" applyFont="1" applyFill="1" applyBorder="1" applyAlignment="1" applyProtection="1">
      <alignment vertical="center"/>
      <protection locked="0" hidden="1"/>
    </xf>
    <xf numFmtId="0" fontId="77" fillId="0" borderId="165" xfId="10" applyFont="1" applyBorder="1" applyAlignment="1" applyProtection="1">
      <alignment vertical="center"/>
      <protection hidden="1"/>
    </xf>
    <xf numFmtId="0" fontId="77" fillId="0" borderId="166" xfId="10" applyFont="1" applyBorder="1" applyAlignment="1" applyProtection="1">
      <alignment vertical="center"/>
      <protection locked="0" hidden="1"/>
    </xf>
    <xf numFmtId="0" fontId="76" fillId="0" borderId="162" xfId="10" applyFont="1" applyBorder="1" applyAlignment="1" applyProtection="1">
      <alignment vertical="center"/>
      <protection locked="0" hidden="1"/>
    </xf>
    <xf numFmtId="164" fontId="77" fillId="0" borderId="158" xfId="20" applyFont="1" applyBorder="1" applyAlignment="1" applyProtection="1">
      <alignment vertical="center"/>
      <protection locked="0" hidden="1"/>
    </xf>
    <xf numFmtId="164" fontId="77" fillId="7" borderId="154" xfId="10" applyNumberFormat="1" applyFont="1" applyFill="1" applyBorder="1" applyAlignment="1" applyProtection="1">
      <alignment horizontal="center" vertical="center"/>
      <protection locked="0" hidden="1"/>
    </xf>
    <xf numFmtId="0" fontId="77" fillId="7" borderId="154" xfId="10" applyFont="1" applyFill="1" applyBorder="1" applyAlignment="1" applyProtection="1">
      <alignment horizontal="center" vertical="center"/>
      <protection locked="0" hidden="1"/>
    </xf>
    <xf numFmtId="164" fontId="77" fillId="3" borderId="155" xfId="10" applyNumberFormat="1" applyFont="1" applyFill="1" applyBorder="1" applyAlignment="1" applyProtection="1">
      <alignment vertical="center"/>
      <protection locked="0" hidden="1"/>
    </xf>
    <xf numFmtId="0" fontId="77" fillId="3" borderId="155" xfId="10" applyFont="1" applyFill="1" applyBorder="1" applyAlignment="1" applyProtection="1">
      <alignment vertical="center"/>
      <protection locked="0" hidden="1"/>
    </xf>
    <xf numFmtId="173" fontId="77" fillId="0" borderId="154" xfId="10" applyNumberFormat="1" applyFont="1" applyBorder="1" applyAlignment="1" applyProtection="1">
      <alignment vertical="center"/>
      <protection locked="0" hidden="1"/>
    </xf>
    <xf numFmtId="173" fontId="77" fillId="7" borderId="155" xfId="14" applyNumberFormat="1" applyFont="1" applyFill="1" applyBorder="1" applyAlignment="1" applyProtection="1">
      <alignment horizontal="center" vertical="center"/>
      <protection locked="0" hidden="1"/>
    </xf>
    <xf numFmtId="9" fontId="76" fillId="7" borderId="154" xfId="15" applyFont="1" applyFill="1" applyBorder="1" applyAlignment="1" applyProtection="1">
      <alignment vertical="center"/>
      <protection locked="0" hidden="1"/>
    </xf>
    <xf numFmtId="173" fontId="76" fillId="7" borderId="154" xfId="10" applyNumberFormat="1" applyFont="1" applyFill="1" applyBorder="1" applyAlignment="1" applyProtection="1">
      <alignment vertical="center"/>
      <protection locked="0" hidden="1"/>
    </xf>
    <xf numFmtId="0" fontId="76" fillId="3" borderId="155" xfId="10" applyFont="1" applyFill="1" applyBorder="1" applyAlignment="1" applyProtection="1">
      <alignment vertical="center"/>
      <protection locked="0" hidden="1"/>
    </xf>
    <xf numFmtId="164" fontId="76" fillId="3" borderId="155" xfId="20" applyFont="1" applyFill="1" applyBorder="1" applyAlignment="1" applyProtection="1">
      <alignment vertical="center"/>
      <protection locked="0" hidden="1"/>
    </xf>
    <xf numFmtId="164" fontId="76" fillId="3" borderId="154" xfId="20" applyFont="1" applyFill="1" applyBorder="1" applyAlignment="1" applyProtection="1">
      <alignment vertical="center"/>
      <protection locked="0" hidden="1"/>
    </xf>
    <xf numFmtId="164" fontId="44" fillId="0" borderId="155" xfId="20" applyFont="1" applyBorder="1" applyAlignment="1" applyProtection="1">
      <alignment vertical="center"/>
      <protection locked="0" hidden="1"/>
    </xf>
    <xf numFmtId="164" fontId="44" fillId="0" borderId="84" xfId="20" applyFont="1" applyBorder="1" applyAlignment="1" applyProtection="1">
      <alignment horizontal="center" vertical="center"/>
      <protection locked="0" hidden="1"/>
    </xf>
    <xf numFmtId="164" fontId="44" fillId="7" borderId="84" xfId="20" applyFont="1" applyFill="1" applyBorder="1" applyAlignment="1" applyProtection="1">
      <alignment horizontal="center" vertical="center"/>
      <protection locked="0" hidden="1"/>
    </xf>
    <xf numFmtId="164" fontId="77" fillId="0" borderId="154" xfId="20" applyFont="1" applyBorder="1" applyAlignment="1" applyProtection="1">
      <alignment horizontal="center" vertical="center"/>
      <protection locked="0" hidden="1"/>
    </xf>
    <xf numFmtId="164" fontId="77" fillId="7" borderId="145" xfId="20" applyFont="1" applyFill="1" applyBorder="1" applyAlignment="1" applyProtection="1">
      <alignment horizontal="center" vertical="center"/>
      <protection locked="0" hidden="1"/>
    </xf>
    <xf numFmtId="0" fontId="77" fillId="7" borderId="156" xfId="10" applyFont="1" applyFill="1" applyBorder="1" applyAlignment="1" applyProtection="1">
      <alignment horizontal="center" vertical="center"/>
      <protection locked="0" hidden="1"/>
    </xf>
    <xf numFmtId="164" fontId="77" fillId="7" borderId="161" xfId="20" applyFont="1" applyFill="1" applyBorder="1" applyAlignment="1" applyProtection="1">
      <alignment horizontal="center" vertical="center"/>
      <protection locked="0" hidden="1"/>
    </xf>
    <xf numFmtId="9" fontId="77" fillId="7" borderId="158" xfId="15" applyFont="1" applyFill="1" applyBorder="1" applyAlignment="1" applyProtection="1">
      <alignment horizontal="center" vertical="center"/>
      <protection locked="0" hidden="1"/>
    </xf>
    <xf numFmtId="9" fontId="77" fillId="0" borderId="154" xfId="15" applyFont="1" applyBorder="1" applyAlignment="1" applyProtection="1">
      <alignment horizontal="center" vertical="center"/>
      <protection locked="0" hidden="1"/>
    </xf>
    <xf numFmtId="173" fontId="77" fillId="3" borderId="145" xfId="14" applyNumberFormat="1" applyFont="1" applyFill="1" applyBorder="1" applyAlignment="1" applyProtection="1">
      <alignment horizontal="center" vertical="center"/>
      <protection locked="0" hidden="1"/>
    </xf>
    <xf numFmtId="9" fontId="77" fillId="3" borderId="154" xfId="15" applyFont="1" applyFill="1" applyBorder="1" applyAlignment="1" applyProtection="1">
      <alignment horizontal="center" vertical="center"/>
      <protection locked="0" hidden="1"/>
    </xf>
    <xf numFmtId="173" fontId="77" fillId="3" borderId="161" xfId="14" applyNumberFormat="1" applyFont="1" applyFill="1" applyBorder="1" applyAlignment="1" applyProtection="1">
      <alignment horizontal="center" vertical="center"/>
      <protection locked="0" hidden="1"/>
    </xf>
    <xf numFmtId="164" fontId="77" fillId="3" borderId="161" xfId="20" applyFont="1" applyFill="1" applyBorder="1" applyAlignment="1" applyProtection="1">
      <alignment horizontal="center" vertical="center"/>
      <protection locked="0" hidden="1"/>
    </xf>
    <xf numFmtId="0" fontId="77" fillId="3" borderId="158" xfId="10" applyFont="1" applyFill="1" applyBorder="1" applyAlignment="1" applyProtection="1">
      <alignment horizontal="center" vertical="center"/>
      <protection locked="0" hidden="1"/>
    </xf>
    <xf numFmtId="9" fontId="77" fillId="0" borderId="156" xfId="10" applyNumberFormat="1" applyFont="1" applyBorder="1" applyAlignment="1" applyProtection="1">
      <alignment horizontal="center" vertical="center"/>
      <protection locked="0" hidden="1"/>
    </xf>
    <xf numFmtId="9" fontId="77" fillId="3" borderId="158" xfId="15" applyFont="1" applyFill="1" applyBorder="1" applyAlignment="1" applyProtection="1">
      <alignment horizontal="center" vertical="center"/>
      <protection locked="0" hidden="1"/>
    </xf>
    <xf numFmtId="170" fontId="77" fillId="0" borderId="154" xfId="1" applyNumberFormat="1" applyFont="1" applyBorder="1" applyAlignment="1" applyProtection="1">
      <alignment vertical="center"/>
      <protection locked="0" hidden="1"/>
    </xf>
    <xf numFmtId="170" fontId="77" fillId="0" borderId="156" xfId="1" applyNumberFormat="1" applyFont="1" applyBorder="1" applyAlignment="1" applyProtection="1">
      <alignment horizontal="center" vertical="center"/>
      <protection locked="0" hidden="1"/>
    </xf>
    <xf numFmtId="170" fontId="77" fillId="0" borderId="144" xfId="1" applyNumberFormat="1" applyFont="1" applyBorder="1" applyAlignment="1" applyProtection="1">
      <alignment vertical="center"/>
      <protection locked="0" hidden="1"/>
    </xf>
    <xf numFmtId="3" fontId="77" fillId="0" borderId="154" xfId="1" applyNumberFormat="1" applyFont="1" applyBorder="1" applyAlignment="1" applyProtection="1">
      <alignment vertical="center"/>
      <protection locked="0" hidden="1"/>
    </xf>
    <xf numFmtId="3" fontId="77" fillId="0" borderId="156" xfId="1" applyNumberFormat="1" applyFont="1" applyBorder="1" applyAlignment="1" applyProtection="1">
      <alignment vertical="center"/>
      <protection locked="0" hidden="1"/>
    </xf>
    <xf numFmtId="3" fontId="78" fillId="0" borderId="154" xfId="11" applyNumberFormat="1" applyFont="1" applyBorder="1" applyAlignment="1" applyProtection="1">
      <alignment vertical="center"/>
      <protection locked="0" hidden="1"/>
    </xf>
    <xf numFmtId="170" fontId="77" fillId="0" borderId="140" xfId="1" applyNumberFormat="1" applyFont="1" applyBorder="1" applyAlignment="1" applyProtection="1">
      <alignment vertical="center"/>
      <protection locked="0" hidden="1"/>
    </xf>
    <xf numFmtId="170" fontId="77" fillId="0" borderId="167" xfId="1" applyNumberFormat="1" applyFont="1" applyBorder="1" applyAlignment="1" applyProtection="1">
      <alignment horizontal="center" vertical="center"/>
      <protection locked="0" hidden="1"/>
    </xf>
    <xf numFmtId="170" fontId="77" fillId="0" borderId="63" xfId="1" applyNumberFormat="1" applyFont="1" applyBorder="1" applyAlignment="1" applyProtection="1">
      <alignment vertical="center"/>
      <protection locked="0" hidden="1"/>
    </xf>
    <xf numFmtId="3" fontId="77" fillId="0" borderId="140" xfId="1" applyNumberFormat="1" applyFont="1" applyBorder="1" applyAlignment="1" applyProtection="1">
      <alignment vertical="center"/>
      <protection locked="0" hidden="1"/>
    </xf>
    <xf numFmtId="3" fontId="77" fillId="0" borderId="167" xfId="1" applyNumberFormat="1" applyFont="1" applyBorder="1" applyAlignment="1" applyProtection="1">
      <alignment vertical="center"/>
      <protection locked="0" hidden="1"/>
    </xf>
    <xf numFmtId="170" fontId="77" fillId="0" borderId="168" xfId="1" applyNumberFormat="1" applyFont="1" applyBorder="1" applyAlignment="1" applyProtection="1">
      <alignment vertical="center"/>
      <protection locked="0" hidden="1"/>
    </xf>
    <xf numFmtId="170" fontId="77" fillId="0" borderId="169" xfId="1" applyNumberFormat="1" applyFont="1" applyBorder="1" applyAlignment="1" applyProtection="1">
      <alignment vertical="center"/>
      <protection locked="0" hidden="1"/>
    </xf>
    <xf numFmtId="170" fontId="77" fillId="0" borderId="170" xfId="1" applyNumberFormat="1" applyFont="1" applyBorder="1" applyAlignment="1" applyProtection="1">
      <alignment vertical="center"/>
      <protection locked="0" hidden="1"/>
    </xf>
    <xf numFmtId="170" fontId="77" fillId="0" borderId="171" xfId="1" applyNumberFormat="1" applyFont="1" applyBorder="1" applyAlignment="1" applyProtection="1">
      <alignment vertical="center"/>
      <protection locked="0" hidden="1"/>
    </xf>
    <xf numFmtId="170" fontId="77" fillId="0" borderId="172" xfId="1" applyNumberFormat="1" applyFont="1" applyBorder="1" applyAlignment="1" applyProtection="1">
      <alignment vertical="center"/>
      <protection locked="0" hidden="1"/>
    </xf>
    <xf numFmtId="170" fontId="77" fillId="0" borderId="68" xfId="1" applyNumberFormat="1" applyFont="1" applyBorder="1" applyAlignment="1" applyProtection="1">
      <alignment vertical="center"/>
      <protection locked="0" hidden="1"/>
    </xf>
    <xf numFmtId="3" fontId="77" fillId="0" borderId="171" xfId="1" applyNumberFormat="1" applyFont="1" applyBorder="1" applyAlignment="1" applyProtection="1">
      <alignment vertical="center"/>
      <protection locked="0" hidden="1"/>
    </xf>
    <xf numFmtId="3" fontId="77" fillId="0" borderId="172" xfId="1" applyNumberFormat="1" applyFont="1" applyBorder="1" applyAlignment="1" applyProtection="1">
      <alignment vertical="center"/>
      <protection locked="0" hidden="1"/>
    </xf>
    <xf numFmtId="170" fontId="77" fillId="0" borderId="156" xfId="1" applyNumberFormat="1" applyFont="1" applyBorder="1" applyAlignment="1" applyProtection="1">
      <alignment vertical="center"/>
      <protection locked="0" hidden="1"/>
    </xf>
    <xf numFmtId="171" fontId="76" fillId="0" borderId="156" xfId="1" applyNumberFormat="1" applyFont="1" applyBorder="1" applyAlignment="1" applyProtection="1">
      <alignment vertical="center" wrapText="1"/>
      <protection locked="0" hidden="1"/>
    </xf>
    <xf numFmtId="171" fontId="76" fillId="0" borderId="164" xfId="1" applyNumberFormat="1" applyFont="1" applyBorder="1" applyAlignment="1" applyProtection="1">
      <alignment vertical="center" wrapText="1"/>
      <protection locked="0" hidden="1"/>
    </xf>
    <xf numFmtId="171" fontId="76" fillId="0" borderId="154" xfId="1" applyNumberFormat="1" applyFont="1" applyBorder="1" applyAlignment="1" applyProtection="1">
      <alignment vertical="center" wrapText="1"/>
      <protection locked="0" hidden="1"/>
    </xf>
    <xf numFmtId="171" fontId="76" fillId="0" borderId="157" xfId="1" applyNumberFormat="1" applyFont="1" applyBorder="1" applyAlignment="1" applyProtection="1">
      <alignment vertical="center" wrapText="1"/>
      <protection locked="0" hidden="1"/>
    </xf>
    <xf numFmtId="171" fontId="76" fillId="7" borderId="156" xfId="1" applyNumberFormat="1" applyFont="1" applyFill="1" applyBorder="1" applyAlignment="1" applyProtection="1">
      <alignment vertical="center" wrapText="1"/>
      <protection locked="0" hidden="1"/>
    </xf>
    <xf numFmtId="171" fontId="76" fillId="7" borderId="164" xfId="1" applyNumberFormat="1" applyFont="1" applyFill="1" applyBorder="1" applyAlignment="1" applyProtection="1">
      <alignment vertical="center" wrapText="1"/>
      <protection locked="0" hidden="1"/>
    </xf>
    <xf numFmtId="171" fontId="76" fillId="7" borderId="154" xfId="1" applyNumberFormat="1" applyFont="1" applyFill="1" applyBorder="1" applyAlignment="1" applyProtection="1">
      <alignment vertical="center" wrapText="1"/>
      <protection locked="0" hidden="1"/>
    </xf>
    <xf numFmtId="171" fontId="76" fillId="7" borderId="157" xfId="1" applyNumberFormat="1" applyFont="1" applyFill="1" applyBorder="1" applyAlignment="1" applyProtection="1">
      <alignment vertical="center" wrapText="1"/>
      <protection locked="0" hidden="1"/>
    </xf>
    <xf numFmtId="171" fontId="76" fillId="3" borderId="158" xfId="1" applyNumberFormat="1" applyFont="1" applyFill="1" applyBorder="1" applyAlignment="1" applyProtection="1">
      <alignment vertical="center"/>
      <protection locked="0" hidden="1"/>
    </xf>
    <xf numFmtId="171" fontId="76" fillId="3" borderId="173" xfId="1" applyNumberFormat="1" applyFont="1" applyFill="1" applyBorder="1" applyAlignment="1" applyProtection="1">
      <alignment vertical="center"/>
      <protection locked="0" hidden="1"/>
    </xf>
    <xf numFmtId="171" fontId="76" fillId="3" borderId="174" xfId="1" applyNumberFormat="1" applyFont="1" applyFill="1" applyBorder="1" applyAlignment="1" applyProtection="1">
      <alignment vertical="center"/>
      <protection locked="0" hidden="1"/>
    </xf>
    <xf numFmtId="171" fontId="76" fillId="3" borderId="175" xfId="1" applyNumberFormat="1" applyFont="1" applyFill="1" applyBorder="1" applyAlignment="1" applyProtection="1">
      <alignment vertical="center"/>
      <protection locked="0" hidden="1"/>
    </xf>
    <xf numFmtId="171" fontId="76" fillId="3" borderId="176" xfId="1" applyNumberFormat="1" applyFont="1" applyFill="1" applyBorder="1" applyAlignment="1" applyProtection="1">
      <alignment vertical="center"/>
      <protection locked="0" hidden="1"/>
    </xf>
    <xf numFmtId="164" fontId="44" fillId="0" borderId="145" xfId="20" applyFont="1" applyBorder="1" applyAlignment="1" applyProtection="1">
      <alignment horizontal="center" vertical="center"/>
      <protection locked="0" hidden="1"/>
    </xf>
    <xf numFmtId="164" fontId="44" fillId="7" borderId="145" xfId="20" applyFont="1" applyFill="1" applyBorder="1" applyAlignment="1" applyProtection="1">
      <alignment horizontal="center" vertical="center"/>
      <protection locked="0" hidden="1"/>
    </xf>
    <xf numFmtId="164" fontId="44" fillId="3" borderId="161" xfId="20" applyFont="1" applyFill="1" applyBorder="1" applyAlignment="1" applyProtection="1">
      <alignment horizontal="center" vertical="center"/>
      <protection locked="0" hidden="1"/>
    </xf>
    <xf numFmtId="164" fontId="44" fillId="0" borderId="154" xfId="20" applyFont="1" applyBorder="1" applyAlignment="1" applyProtection="1">
      <alignment horizontal="center" vertical="center"/>
      <protection locked="0" hidden="1"/>
    </xf>
    <xf numFmtId="3" fontId="77" fillId="7" borderId="154" xfId="1" applyNumberFormat="1" applyFont="1" applyFill="1" applyBorder="1" applyAlignment="1" applyProtection="1">
      <alignment vertical="center"/>
      <protection locked="0" hidden="1"/>
    </xf>
    <xf numFmtId="3" fontId="77" fillId="0" borderId="155" xfId="1" applyNumberFormat="1" applyFont="1" applyBorder="1" applyAlignment="1" applyProtection="1">
      <alignment vertical="center"/>
      <protection locked="0" hidden="1"/>
    </xf>
    <xf numFmtId="173" fontId="44" fillId="0" borderId="154" xfId="14" applyNumberFormat="1" applyFont="1" applyBorder="1" applyAlignment="1" applyProtection="1">
      <alignment vertical="center"/>
      <protection locked="0" hidden="1"/>
    </xf>
    <xf numFmtId="9" fontId="44" fillId="0" borderId="154" xfId="15" applyFont="1" applyBorder="1" applyAlignment="1" applyProtection="1">
      <alignment horizontal="center" vertical="center"/>
      <protection locked="0" hidden="1"/>
    </xf>
    <xf numFmtId="173" fontId="44" fillId="7" borderId="154" xfId="14" applyNumberFormat="1" applyFont="1" applyFill="1" applyBorder="1" applyAlignment="1" applyProtection="1">
      <alignment vertical="center"/>
      <protection locked="0" hidden="1"/>
    </xf>
    <xf numFmtId="0" fontId="44" fillId="7" borderId="154" xfId="10" applyFont="1" applyFill="1" applyBorder="1" applyAlignment="1" applyProtection="1">
      <alignment horizontal="center" vertical="center"/>
      <protection locked="0" hidden="1"/>
    </xf>
    <xf numFmtId="9" fontId="44" fillId="7" borderId="154" xfId="15" applyFont="1" applyFill="1" applyBorder="1" applyAlignment="1" applyProtection="1">
      <alignment vertical="center"/>
      <protection locked="0" hidden="1"/>
    </xf>
    <xf numFmtId="9" fontId="44" fillId="0" borderId="154" xfId="15" applyFont="1" applyBorder="1" applyAlignment="1" applyProtection="1">
      <alignment vertical="center"/>
      <protection locked="0" hidden="1"/>
    </xf>
    <xf numFmtId="0" fontId="44" fillId="7" borderId="154" xfId="10" applyFont="1" applyFill="1" applyBorder="1" applyAlignment="1" applyProtection="1">
      <alignment vertical="center"/>
      <protection locked="0" hidden="1"/>
    </xf>
    <xf numFmtId="0" fontId="44" fillId="0" borderId="154" xfId="10" applyFont="1" applyBorder="1" applyAlignment="1" applyProtection="1">
      <alignment vertical="center"/>
      <protection locked="0" hidden="1"/>
    </xf>
    <xf numFmtId="1" fontId="16" fillId="0" borderId="57" xfId="5" applyNumberFormat="1" applyFont="1" applyBorder="1" applyAlignment="1" applyProtection="1">
      <alignment horizontal="center" vertical="center"/>
      <protection hidden="1"/>
    </xf>
    <xf numFmtId="1" fontId="16" fillId="0" borderId="58" xfId="5" applyNumberFormat="1" applyFont="1" applyBorder="1" applyAlignment="1" applyProtection="1">
      <alignment horizontal="center" vertical="center"/>
      <protection hidden="1"/>
    </xf>
    <xf numFmtId="1" fontId="16" fillId="0" borderId="59" xfId="5" applyNumberFormat="1" applyFont="1" applyBorder="1" applyAlignment="1" applyProtection="1">
      <alignment horizontal="center" vertical="center"/>
      <protection hidden="1"/>
    </xf>
    <xf numFmtId="1" fontId="16" fillId="0" borderId="74" xfId="5" applyNumberFormat="1" applyFont="1" applyBorder="1" applyAlignment="1" applyProtection="1">
      <alignment horizontal="center" vertical="center"/>
      <protection hidden="1"/>
    </xf>
    <xf numFmtId="1" fontId="16" fillId="0" borderId="76" xfId="5" applyNumberFormat="1" applyFont="1" applyBorder="1" applyAlignment="1" applyProtection="1">
      <alignment horizontal="center" vertical="center"/>
      <protection hidden="1"/>
    </xf>
    <xf numFmtId="1" fontId="16" fillId="0" borderId="103" xfId="5" applyNumberFormat="1" applyFont="1" applyBorder="1" applyAlignment="1" applyProtection="1">
      <alignment horizontal="center" vertical="center"/>
      <protection hidden="1"/>
    </xf>
    <xf numFmtId="1" fontId="16" fillId="0" borderId="104" xfId="5" applyNumberFormat="1" applyFont="1" applyBorder="1" applyAlignment="1" applyProtection="1">
      <alignment horizontal="center" vertical="center"/>
      <protection hidden="1"/>
    </xf>
    <xf numFmtId="1" fontId="16" fillId="0" borderId="72" xfId="5" applyNumberFormat="1" applyFont="1" applyBorder="1" applyAlignment="1" applyProtection="1">
      <alignment horizontal="center" vertical="center"/>
      <protection hidden="1"/>
    </xf>
    <xf numFmtId="1" fontId="16" fillId="0" borderId="73" xfId="5" applyNumberFormat="1" applyFont="1" applyBorder="1" applyAlignment="1" applyProtection="1">
      <alignment horizontal="center" vertical="center"/>
      <protection hidden="1"/>
    </xf>
    <xf numFmtId="0" fontId="18" fillId="0" borderId="126" xfId="5" applyNumberFormat="1" applyFont="1" applyBorder="1" applyAlignment="1" applyProtection="1">
      <alignment horizontal="center" vertical="center"/>
      <protection hidden="1"/>
    </xf>
    <xf numFmtId="1" fontId="18" fillId="0" borderId="27" xfId="5" applyNumberFormat="1" applyFont="1" applyBorder="1" applyAlignment="1" applyProtection="1">
      <alignment horizontal="center" vertical="center"/>
      <protection hidden="1"/>
    </xf>
    <xf numFmtId="1" fontId="18" fillId="0" borderId="127" xfId="5" applyNumberFormat="1" applyFont="1" applyBorder="1" applyAlignment="1" applyProtection="1">
      <alignment horizontal="center" vertical="center"/>
      <protection hidden="1"/>
    </xf>
    <xf numFmtId="0" fontId="19" fillId="0" borderId="27" xfId="5" applyNumberFormat="1" applyFont="1" applyBorder="1" applyAlignment="1" applyProtection="1">
      <alignment horizontal="center" vertical="center"/>
      <protection hidden="1"/>
    </xf>
    <xf numFmtId="1" fontId="19" fillId="0" borderId="27" xfId="5" applyNumberFormat="1" applyFont="1" applyBorder="1" applyAlignment="1" applyProtection="1">
      <alignment horizontal="center" vertical="center"/>
      <protection hidden="1"/>
    </xf>
    <xf numFmtId="0" fontId="18" fillId="0" borderId="27" xfId="5" applyNumberFormat="1" applyFont="1" applyBorder="1" applyAlignment="1" applyProtection="1">
      <alignment horizontal="center" vertical="center"/>
      <protection hidden="1"/>
    </xf>
    <xf numFmtId="0" fontId="16" fillId="0" borderId="38" xfId="5" applyNumberFormat="1" applyFont="1" applyBorder="1" applyAlignment="1" applyProtection="1">
      <alignment horizontal="center" vertical="center"/>
      <protection hidden="1"/>
    </xf>
    <xf numFmtId="1" fontId="16" fillId="0" borderId="27" xfId="5" applyNumberFormat="1" applyFont="1" applyBorder="1" applyAlignment="1" applyProtection="1">
      <alignment horizontal="center" vertical="center"/>
      <protection hidden="1"/>
    </xf>
    <xf numFmtId="1" fontId="16" fillId="0" borderId="32" xfId="5" applyNumberFormat="1" applyFont="1" applyBorder="1" applyAlignment="1" applyProtection="1">
      <alignment horizontal="center" vertical="center"/>
      <protection hidden="1"/>
    </xf>
    <xf numFmtId="0" fontId="18" fillId="0" borderId="57" xfId="5" applyNumberFormat="1" applyFont="1" applyBorder="1" applyAlignment="1" applyProtection="1">
      <alignment horizontal="center" vertical="center"/>
      <protection hidden="1"/>
    </xf>
    <xf numFmtId="0" fontId="18" fillId="0" borderId="58" xfId="5" applyNumberFormat="1" applyFont="1" applyBorder="1" applyAlignment="1" applyProtection="1">
      <alignment horizontal="center" vertical="center"/>
      <protection hidden="1"/>
    </xf>
    <xf numFmtId="0" fontId="18" fillId="0" borderId="59" xfId="5" applyNumberFormat="1" applyFont="1" applyBorder="1" applyAlignment="1" applyProtection="1">
      <alignment horizontal="center" vertical="center"/>
      <protection hidden="1"/>
    </xf>
    <xf numFmtId="0" fontId="18" fillId="2" borderId="57" xfId="5" applyNumberFormat="1" applyFont="1" applyFill="1" applyBorder="1" applyAlignment="1" applyProtection="1">
      <alignment horizontal="center" vertical="center"/>
      <protection hidden="1"/>
    </xf>
    <xf numFmtId="0" fontId="18" fillId="2" borderId="58" xfId="5" applyNumberFormat="1" applyFont="1" applyFill="1" applyBorder="1" applyAlignment="1" applyProtection="1">
      <alignment horizontal="center" vertical="center"/>
      <protection hidden="1"/>
    </xf>
    <xf numFmtId="0" fontId="18" fillId="2" borderId="59" xfId="5" applyNumberFormat="1" applyFont="1" applyFill="1" applyBorder="1" applyAlignment="1" applyProtection="1">
      <alignment horizontal="center" vertical="center"/>
      <protection hidden="1"/>
    </xf>
    <xf numFmtId="0" fontId="16" fillId="0" borderId="33" xfId="5" applyNumberFormat="1" applyFont="1" applyBorder="1" applyAlignment="1" applyProtection="1">
      <alignment horizontal="center" vertical="center"/>
      <protection hidden="1"/>
    </xf>
    <xf numFmtId="1" fontId="16" fillId="0" borderId="34" xfId="5" applyNumberFormat="1" applyFont="1" applyBorder="1" applyAlignment="1" applyProtection="1">
      <alignment horizontal="center" vertical="center"/>
      <protection hidden="1"/>
    </xf>
    <xf numFmtId="1" fontId="16" fillId="0" borderId="35" xfId="5" applyNumberFormat="1" applyFont="1" applyBorder="1" applyAlignment="1" applyProtection="1">
      <alignment horizontal="center" vertical="center"/>
      <protection hidden="1"/>
    </xf>
    <xf numFmtId="1" fontId="16" fillId="0" borderId="38" xfId="5" applyNumberFormat="1" applyFont="1" applyBorder="1" applyAlignment="1" applyProtection="1">
      <alignment horizontal="center" vertical="center"/>
      <protection hidden="1"/>
    </xf>
    <xf numFmtId="49" fontId="18" fillId="2" borderId="58" xfId="5" applyNumberFormat="1" applyFont="1" applyFill="1" applyBorder="1" applyAlignment="1" applyProtection="1">
      <alignment horizontal="center" vertical="center"/>
      <protection hidden="1"/>
    </xf>
    <xf numFmtId="49" fontId="0" fillId="2" borderId="58" xfId="0" applyNumberFormat="1" applyFill="1" applyBorder="1" applyAlignment="1">
      <alignment horizontal="center" vertical="center"/>
    </xf>
    <xf numFmtId="1" fontId="18" fillId="2" borderId="57" xfId="5" applyNumberFormat="1" applyFont="1" applyFill="1" applyBorder="1" applyAlignment="1" applyProtection="1">
      <alignment horizontal="center" vertical="center"/>
      <protection hidden="1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18" fillId="0" borderId="28" xfId="5" applyNumberFormat="1" applyFont="1" applyBorder="1" applyAlignment="1" applyProtection="1">
      <alignment horizontal="left" vertical="center"/>
      <protection hidden="1"/>
    </xf>
    <xf numFmtId="1" fontId="18" fillId="0" borderId="28" xfId="5" applyNumberFormat="1" applyFont="1" applyBorder="1" applyAlignment="1" applyProtection="1">
      <alignment horizontal="left" vertical="center"/>
      <protection hidden="1"/>
    </xf>
    <xf numFmtId="1" fontId="18" fillId="0" borderId="58" xfId="5" applyNumberFormat="1" applyFont="1" applyBorder="1" applyAlignment="1" applyProtection="1">
      <alignment horizontal="center" vertical="center"/>
      <protection hidden="1"/>
    </xf>
    <xf numFmtId="14" fontId="18" fillId="2" borderId="58" xfId="5" applyNumberFormat="1" applyFont="1" applyFill="1" applyBorder="1" applyAlignment="1" applyProtection="1">
      <alignment horizontal="center" vertical="center"/>
      <protection hidden="1"/>
    </xf>
    <xf numFmtId="0" fontId="34" fillId="0" borderId="39" xfId="5" applyNumberFormat="1" applyFont="1" applyBorder="1" applyAlignment="1" applyProtection="1">
      <alignment horizontal="center" vertical="center"/>
      <protection hidden="1"/>
    </xf>
    <xf numFmtId="1" fontId="34" fillId="0" borderId="31" xfId="5" applyNumberFormat="1" applyFont="1" applyBorder="1" applyAlignment="1" applyProtection="1">
      <alignment horizontal="center" vertical="center"/>
      <protection hidden="1"/>
    </xf>
    <xf numFmtId="1" fontId="34" fillId="0" borderId="40" xfId="5" applyNumberFormat="1" applyFont="1" applyBorder="1" applyAlignment="1" applyProtection="1">
      <alignment horizontal="center" vertical="center"/>
      <protection hidden="1"/>
    </xf>
    <xf numFmtId="0" fontId="34" fillId="0" borderId="31" xfId="5" applyNumberFormat="1" applyFont="1" applyBorder="1" applyAlignment="1" applyProtection="1">
      <alignment horizontal="center" vertical="center"/>
      <protection hidden="1"/>
    </xf>
    <xf numFmtId="0" fontId="34" fillId="0" borderId="40" xfId="5" applyNumberFormat="1" applyFont="1" applyBorder="1" applyAlignment="1" applyProtection="1">
      <alignment horizontal="center" vertical="center"/>
      <protection hidden="1"/>
    </xf>
    <xf numFmtId="0" fontId="31" fillId="0" borderId="28" xfId="5" applyNumberFormat="1" applyFont="1" applyBorder="1" applyAlignment="1" applyProtection="1">
      <alignment horizontal="center" vertical="center"/>
      <protection hidden="1"/>
    </xf>
    <xf numFmtId="1" fontId="31" fillId="0" borderId="28" xfId="5" applyNumberFormat="1" applyFont="1" applyBorder="1" applyAlignment="1" applyProtection="1">
      <alignment horizontal="center" vertical="center"/>
      <protection hidden="1"/>
    </xf>
    <xf numFmtId="49" fontId="31" fillId="0" borderId="28" xfId="5" applyNumberFormat="1" applyFont="1" applyBorder="1" applyAlignment="1" applyProtection="1">
      <alignment horizontal="center" vertical="center"/>
      <protection hidden="1"/>
    </xf>
    <xf numFmtId="14" fontId="31" fillId="0" borderId="28" xfId="5" applyNumberFormat="1" applyFont="1" applyBorder="1" applyAlignment="1" applyProtection="1">
      <alignment horizontal="center" vertical="center"/>
      <protection hidden="1"/>
    </xf>
    <xf numFmtId="14" fontId="34" fillId="0" borderId="28" xfId="5" applyNumberFormat="1" applyFont="1" applyBorder="1" applyAlignment="1" applyProtection="1">
      <alignment horizontal="center" vertical="center"/>
      <protection hidden="1"/>
    </xf>
    <xf numFmtId="1" fontId="34" fillId="0" borderId="28" xfId="5" applyNumberFormat="1" applyFont="1" applyBorder="1" applyAlignment="1" applyProtection="1">
      <alignment horizontal="center" vertical="center"/>
      <protection hidden="1"/>
    </xf>
    <xf numFmtId="14" fontId="34" fillId="0" borderId="39" xfId="5" applyNumberFormat="1" applyFont="1" applyBorder="1" applyAlignment="1" applyProtection="1">
      <alignment horizontal="center" vertical="center"/>
      <protection hidden="1"/>
    </xf>
    <xf numFmtId="1" fontId="34" fillId="0" borderId="39" xfId="5" applyNumberFormat="1" applyFont="1" applyBorder="1" applyAlignment="1" applyProtection="1">
      <alignment horizontal="center" vertical="center"/>
      <protection hidden="1"/>
    </xf>
    <xf numFmtId="0" fontId="29" fillId="0" borderId="34" xfId="5" applyNumberFormat="1" applyFont="1" applyBorder="1" applyAlignment="1" applyProtection="1">
      <alignment horizontal="center" vertical="center"/>
      <protection hidden="1"/>
    </xf>
    <xf numFmtId="1" fontId="29" fillId="0" borderId="34" xfId="5" applyNumberFormat="1" applyFont="1" applyBorder="1" applyAlignment="1" applyProtection="1">
      <alignment horizontal="center" vertical="center"/>
      <protection hidden="1"/>
    </xf>
    <xf numFmtId="0" fontId="29" fillId="0" borderId="74" xfId="5" applyFont="1" applyBorder="1" applyAlignment="1" applyProtection="1">
      <alignment horizontal="center" vertical="center"/>
      <protection hidden="1"/>
    </xf>
    <xf numFmtId="0" fontId="29" fillId="0" borderId="76" xfId="5" applyFont="1" applyBorder="1" applyAlignment="1" applyProtection="1">
      <alignment horizontal="center" vertical="center"/>
      <protection hidden="1"/>
    </xf>
    <xf numFmtId="0" fontId="29" fillId="0" borderId="75" xfId="5" applyFont="1" applyBorder="1" applyAlignment="1" applyProtection="1">
      <alignment horizontal="center" vertical="center"/>
      <protection hidden="1"/>
    </xf>
    <xf numFmtId="0" fontId="31" fillId="0" borderId="39" xfId="5" applyNumberFormat="1" applyFont="1" applyBorder="1" applyAlignment="1" applyProtection="1">
      <alignment horizontal="center" vertical="center"/>
      <protection hidden="1"/>
    </xf>
    <xf numFmtId="1" fontId="31" fillId="0" borderId="31" xfId="5" applyNumberFormat="1" applyFont="1" applyBorder="1" applyAlignment="1" applyProtection="1">
      <alignment horizontal="center" vertical="center"/>
      <protection hidden="1"/>
    </xf>
    <xf numFmtId="1" fontId="31" fillId="0" borderId="40" xfId="5" applyNumberFormat="1" applyFont="1" applyBorder="1" applyAlignment="1" applyProtection="1">
      <alignment horizontal="center" vertical="center"/>
      <protection hidden="1"/>
    </xf>
    <xf numFmtId="3" fontId="34" fillId="2" borderId="39" xfId="5" applyNumberFormat="1" applyFont="1" applyFill="1" applyBorder="1" applyAlignment="1" applyProtection="1">
      <alignment horizontal="center" vertical="center"/>
      <protection hidden="1"/>
    </xf>
    <xf numFmtId="1" fontId="34" fillId="2" borderId="31" xfId="5" applyNumberFormat="1" applyFont="1" applyFill="1" applyBorder="1" applyAlignment="1" applyProtection="1">
      <alignment horizontal="center" vertical="center"/>
      <protection hidden="1"/>
    </xf>
    <xf numFmtId="1" fontId="34" fillId="2" borderId="40" xfId="5" applyNumberFormat="1" applyFont="1" applyFill="1" applyBorder="1" applyAlignment="1" applyProtection="1">
      <alignment horizontal="center" vertical="center"/>
      <protection hidden="1"/>
    </xf>
    <xf numFmtId="0" fontId="34" fillId="2" borderId="39" xfId="5" applyNumberFormat="1" applyFont="1" applyFill="1" applyBorder="1" applyAlignment="1" applyProtection="1">
      <alignment horizontal="center" vertical="center"/>
      <protection hidden="1"/>
    </xf>
    <xf numFmtId="1" fontId="34" fillId="2" borderId="39" xfId="5" applyNumberFormat="1" applyFont="1" applyFill="1" applyBorder="1" applyAlignment="1" applyProtection="1">
      <alignment horizontal="center" vertical="center"/>
      <protection hidden="1"/>
    </xf>
    <xf numFmtId="0" fontId="29" fillId="0" borderId="34" xfId="5" applyNumberFormat="1" applyFont="1" applyBorder="1" applyAlignment="1" applyProtection="1">
      <alignment horizontal="center" vertical="center" wrapText="1"/>
      <protection hidden="1"/>
    </xf>
    <xf numFmtId="1" fontId="29" fillId="0" borderId="34" xfId="5" applyNumberFormat="1" applyFont="1" applyBorder="1" applyAlignment="1" applyProtection="1">
      <alignment horizontal="center" vertical="center" wrapText="1"/>
      <protection hidden="1"/>
    </xf>
    <xf numFmtId="0" fontId="71" fillId="0" borderId="38" xfId="5" applyNumberFormat="1" applyFont="1" applyBorder="1" applyAlignment="1" applyProtection="1">
      <alignment horizontal="center" vertical="center" wrapText="1"/>
      <protection hidden="1"/>
    </xf>
    <xf numFmtId="1" fontId="71" fillId="0" borderId="27" xfId="5" applyNumberFormat="1" applyFont="1" applyBorder="1" applyAlignment="1" applyProtection="1">
      <alignment horizontal="center" vertical="center" wrapText="1"/>
      <protection hidden="1"/>
    </xf>
    <xf numFmtId="0" fontId="33" fillId="0" borderId="34" xfId="5" applyNumberFormat="1" applyFont="1" applyBorder="1" applyAlignment="1" applyProtection="1">
      <alignment horizontal="center" vertical="center"/>
      <protection hidden="1"/>
    </xf>
    <xf numFmtId="1" fontId="33" fillId="0" borderId="34" xfId="5" applyNumberFormat="1" applyFont="1" applyBorder="1" applyAlignment="1" applyProtection="1">
      <alignment horizontal="center" vertical="center"/>
      <protection hidden="1"/>
    </xf>
    <xf numFmtId="0" fontId="33" fillId="0" borderId="34" xfId="5" applyNumberFormat="1" applyFont="1" applyBorder="1" applyAlignment="1" applyProtection="1">
      <alignment horizontal="center" vertical="center" wrapText="1"/>
      <protection hidden="1"/>
    </xf>
    <xf numFmtId="1" fontId="33" fillId="0" borderId="34" xfId="5" applyNumberFormat="1" applyFont="1" applyBorder="1" applyAlignment="1" applyProtection="1">
      <alignment horizontal="center" vertical="center" wrapText="1"/>
      <protection hidden="1"/>
    </xf>
    <xf numFmtId="0" fontId="34" fillId="0" borderId="4" xfId="5" applyNumberFormat="1" applyFont="1" applyBorder="1" applyAlignment="1" applyProtection="1">
      <alignment horizontal="center" vertical="center"/>
      <protection hidden="1"/>
    </xf>
    <xf numFmtId="0" fontId="34" fillId="0" borderId="5" xfId="5" applyNumberFormat="1" applyFont="1" applyBorder="1" applyAlignment="1" applyProtection="1">
      <alignment horizontal="center" vertical="center"/>
      <protection hidden="1"/>
    </xf>
    <xf numFmtId="0" fontId="34" fillId="0" borderId="19" xfId="5" applyNumberFormat="1" applyFont="1" applyBorder="1" applyAlignment="1" applyProtection="1">
      <alignment horizontal="center" vertical="center"/>
      <protection hidden="1"/>
    </xf>
    <xf numFmtId="175" fontId="34" fillId="2" borderId="39" xfId="5" applyNumberFormat="1" applyFont="1" applyFill="1" applyBorder="1" applyAlignment="1" applyProtection="1">
      <alignment horizontal="center" vertical="center"/>
      <protection hidden="1"/>
    </xf>
    <xf numFmtId="1" fontId="34" fillId="0" borderId="38" xfId="5" applyNumberFormat="1" applyFont="1" applyBorder="1" applyAlignment="1" applyProtection="1">
      <alignment horizontal="center" vertical="center"/>
      <protection hidden="1"/>
    </xf>
    <xf numFmtId="1" fontId="34" fillId="0" borderId="27" xfId="5" applyNumberFormat="1" applyFont="1" applyBorder="1" applyAlignment="1" applyProtection="1">
      <alignment horizontal="center" vertical="center"/>
      <protection hidden="1"/>
    </xf>
    <xf numFmtId="1" fontId="34" fillId="0" borderId="32" xfId="5" applyNumberFormat="1" applyFont="1" applyBorder="1" applyAlignment="1" applyProtection="1">
      <alignment horizontal="center" vertical="center"/>
      <protection hidden="1"/>
    </xf>
    <xf numFmtId="1" fontId="34" fillId="2" borderId="33" xfId="5" applyNumberFormat="1" applyFont="1" applyFill="1" applyBorder="1" applyAlignment="1" applyProtection="1">
      <alignment horizontal="center" vertical="center"/>
      <protection hidden="1"/>
    </xf>
    <xf numFmtId="1" fontId="34" fillId="2" borderId="34" xfId="5" applyNumberFormat="1" applyFont="1" applyFill="1" applyBorder="1" applyAlignment="1" applyProtection="1">
      <alignment horizontal="center" vertical="center"/>
      <protection hidden="1"/>
    </xf>
    <xf numFmtId="1" fontId="34" fillId="2" borderId="35" xfId="5" applyNumberFormat="1" applyFont="1" applyFill="1" applyBorder="1" applyAlignment="1" applyProtection="1">
      <alignment horizontal="center" vertical="center"/>
      <protection hidden="1"/>
    </xf>
    <xf numFmtId="0" fontId="34" fillId="2" borderId="38" xfId="5" applyNumberFormat="1" applyFont="1" applyFill="1" applyBorder="1" applyAlignment="1" applyProtection="1">
      <alignment horizontal="center" vertical="center"/>
      <protection hidden="1"/>
    </xf>
    <xf numFmtId="1" fontId="34" fillId="2" borderId="27" xfId="5" applyNumberFormat="1" applyFont="1" applyFill="1" applyBorder="1" applyAlignment="1" applyProtection="1">
      <alignment horizontal="center" vertical="center"/>
      <protection hidden="1"/>
    </xf>
    <xf numFmtId="1" fontId="34" fillId="2" borderId="32" xfId="5" applyNumberFormat="1" applyFont="1" applyFill="1" applyBorder="1" applyAlignment="1" applyProtection="1">
      <alignment horizontal="center" vertical="center"/>
      <protection hidden="1"/>
    </xf>
    <xf numFmtId="3" fontId="34" fillId="2" borderId="38" xfId="5" applyNumberFormat="1" applyFont="1" applyFill="1" applyBorder="1" applyAlignment="1" applyProtection="1">
      <alignment horizontal="center" vertical="center"/>
      <protection hidden="1"/>
    </xf>
    <xf numFmtId="0" fontId="29" fillId="0" borderId="4" xfId="5" applyNumberFormat="1" applyFont="1" applyBorder="1" applyAlignment="1" applyProtection="1">
      <alignment horizontal="center" vertical="center"/>
      <protection hidden="1"/>
    </xf>
    <xf numFmtId="0" fontId="29" fillId="0" borderId="5" xfId="5" applyNumberFormat="1" applyFont="1" applyBorder="1" applyAlignment="1" applyProtection="1">
      <alignment horizontal="center" vertical="center"/>
      <protection hidden="1"/>
    </xf>
    <xf numFmtId="0" fontId="29" fillId="0" borderId="19" xfId="5" applyNumberFormat="1" applyFont="1" applyBorder="1" applyAlignment="1" applyProtection="1">
      <alignment horizontal="center" vertical="center"/>
      <protection hidden="1"/>
    </xf>
    <xf numFmtId="1" fontId="29" fillId="0" borderId="2" xfId="5" applyNumberFormat="1" applyFont="1" applyBorder="1" applyAlignment="1" applyProtection="1">
      <alignment horizontal="center" vertical="center"/>
      <protection hidden="1"/>
    </xf>
    <xf numFmtId="1" fontId="29" fillId="0" borderId="6" xfId="5" applyNumberFormat="1" applyFont="1" applyBorder="1" applyAlignment="1" applyProtection="1">
      <alignment horizontal="center" vertical="center"/>
      <protection hidden="1"/>
    </xf>
    <xf numFmtId="1" fontId="29" fillId="0" borderId="3" xfId="5" applyNumberFormat="1" applyFont="1" applyBorder="1" applyAlignment="1" applyProtection="1">
      <alignment horizontal="center" vertical="center"/>
      <protection hidden="1"/>
    </xf>
    <xf numFmtId="1" fontId="29" fillId="0" borderId="14" xfId="5" applyNumberFormat="1" applyFont="1" applyBorder="1" applyAlignment="1" applyProtection="1">
      <alignment horizontal="center" vertical="center"/>
      <protection hidden="1"/>
    </xf>
    <xf numFmtId="1" fontId="29" fillId="0" borderId="0" xfId="5" applyNumberFormat="1" applyFont="1" applyBorder="1" applyAlignment="1" applyProtection="1">
      <alignment horizontal="center" vertical="center"/>
      <protection hidden="1"/>
    </xf>
    <xf numFmtId="1" fontId="29" fillId="0" borderId="10" xfId="5" applyNumberFormat="1" applyFont="1" applyBorder="1" applyAlignment="1" applyProtection="1">
      <alignment horizontal="center" vertical="center"/>
      <protection hidden="1"/>
    </xf>
    <xf numFmtId="1" fontId="29" fillId="0" borderId="25" xfId="5" applyNumberFormat="1" applyFont="1" applyBorder="1" applyAlignment="1" applyProtection="1">
      <alignment horizontal="center" vertical="center"/>
      <protection hidden="1"/>
    </xf>
    <xf numFmtId="1" fontId="29" fillId="0" borderId="109" xfId="5" applyNumberFormat="1" applyFont="1" applyBorder="1" applyAlignment="1" applyProtection="1">
      <alignment horizontal="center" vertical="center"/>
      <protection hidden="1"/>
    </xf>
    <xf numFmtId="1" fontId="29" fillId="0" borderId="8" xfId="5" applyNumberFormat="1" applyFont="1" applyBorder="1" applyAlignment="1" applyProtection="1">
      <alignment horizontal="center" vertical="center"/>
      <protection hidden="1"/>
    </xf>
    <xf numFmtId="1" fontId="29" fillId="0" borderId="69" xfId="5" applyNumberFormat="1" applyFont="1" applyBorder="1" applyAlignment="1" applyProtection="1">
      <alignment horizontal="center" vertical="center"/>
      <protection hidden="1"/>
    </xf>
    <xf numFmtId="1" fontId="29" fillId="0" borderId="58" xfId="5" applyNumberFormat="1" applyFont="1" applyBorder="1" applyAlignment="1" applyProtection="1">
      <alignment horizontal="center" vertical="center"/>
      <protection hidden="1"/>
    </xf>
    <xf numFmtId="1" fontId="29" fillId="0" borderId="70" xfId="5" applyNumberFormat="1" applyFont="1" applyBorder="1" applyAlignment="1" applyProtection="1">
      <alignment horizontal="center" vertical="center"/>
      <protection hidden="1"/>
    </xf>
    <xf numFmtId="0" fontId="35" fillId="0" borderId="71" xfId="5" applyNumberFormat="1" applyFont="1" applyBorder="1" applyAlignment="1" applyProtection="1">
      <alignment horizontal="center" vertical="center"/>
      <protection hidden="1"/>
    </xf>
    <xf numFmtId="0" fontId="35" fillId="0" borderId="72" xfId="5" applyNumberFormat="1" applyFont="1" applyBorder="1" applyAlignment="1" applyProtection="1">
      <alignment horizontal="center" vertical="center"/>
      <protection hidden="1"/>
    </xf>
    <xf numFmtId="0" fontId="35" fillId="0" borderId="73" xfId="5" applyNumberFormat="1" applyFont="1" applyBorder="1" applyAlignment="1" applyProtection="1">
      <alignment horizontal="center" vertical="center"/>
      <protection hidden="1"/>
    </xf>
    <xf numFmtId="0" fontId="34" fillId="0" borderId="71" xfId="5" applyNumberFormat="1" applyFont="1" applyBorder="1" applyAlignment="1" applyProtection="1">
      <alignment horizontal="center" vertical="center"/>
      <protection hidden="1"/>
    </xf>
    <xf numFmtId="0" fontId="34" fillId="0" borderId="72" xfId="5" applyNumberFormat="1" applyFont="1" applyBorder="1" applyAlignment="1" applyProtection="1">
      <alignment horizontal="center" vertical="center"/>
      <protection hidden="1"/>
    </xf>
    <xf numFmtId="0" fontId="34" fillId="0" borderId="73" xfId="5" applyNumberFormat="1" applyFont="1" applyBorder="1" applyAlignment="1" applyProtection="1">
      <alignment horizontal="center" vertical="center"/>
      <protection hidden="1"/>
    </xf>
    <xf numFmtId="1" fontId="29" fillId="0" borderId="71" xfId="5" applyNumberFormat="1" applyFont="1" applyBorder="1" applyAlignment="1" applyProtection="1">
      <alignment horizontal="center" vertical="center"/>
      <protection hidden="1"/>
    </xf>
    <xf numFmtId="1" fontId="29" fillId="0" borderId="72" xfId="5" applyNumberFormat="1" applyFont="1" applyBorder="1" applyAlignment="1" applyProtection="1">
      <alignment horizontal="center" vertical="center"/>
      <protection hidden="1"/>
    </xf>
    <xf numFmtId="1" fontId="29" fillId="0" borderId="73" xfId="5" applyNumberFormat="1" applyFont="1" applyBorder="1" applyAlignment="1" applyProtection="1">
      <alignment horizontal="center" vertical="center"/>
      <protection hidden="1"/>
    </xf>
    <xf numFmtId="1" fontId="34" fillId="2" borderId="38" xfId="5" applyNumberFormat="1" applyFont="1" applyFill="1" applyBorder="1" applyAlignment="1" applyProtection="1">
      <alignment horizontal="center" vertical="center"/>
      <protection hidden="1"/>
    </xf>
    <xf numFmtId="1" fontId="29" fillId="0" borderId="41" xfId="5" applyNumberFormat="1" applyFont="1" applyBorder="1" applyAlignment="1" applyProtection="1">
      <alignment horizontal="center" vertical="center"/>
      <protection hidden="1"/>
    </xf>
    <xf numFmtId="1" fontId="29" fillId="0" borderId="42" xfId="5" applyNumberFormat="1" applyFont="1" applyBorder="1" applyAlignment="1" applyProtection="1">
      <alignment horizontal="center" vertical="center"/>
      <protection hidden="1"/>
    </xf>
    <xf numFmtId="0" fontId="34" fillId="0" borderId="27" xfId="5" applyNumberFormat="1" applyFont="1" applyBorder="1" applyAlignment="1" applyProtection="1">
      <alignment horizontal="center" vertical="center"/>
      <protection hidden="1"/>
    </xf>
    <xf numFmtId="0" fontId="34" fillId="0" borderId="41" xfId="5" applyNumberFormat="1" applyFont="1" applyBorder="1" applyAlignment="1" applyProtection="1">
      <alignment horizontal="center" vertical="center" wrapText="1"/>
      <protection hidden="1"/>
    </xf>
    <xf numFmtId="1" fontId="29" fillId="0" borderId="36" xfId="5" applyNumberFormat="1" applyFont="1" applyBorder="1" applyAlignment="1" applyProtection="1">
      <alignment vertical="center" wrapText="1"/>
      <protection hidden="1"/>
    </xf>
    <xf numFmtId="1" fontId="29" fillId="0" borderId="42" xfId="5" applyNumberFormat="1" applyFont="1" applyBorder="1" applyAlignment="1" applyProtection="1">
      <alignment vertical="center" wrapText="1"/>
      <protection hidden="1"/>
    </xf>
    <xf numFmtId="0" fontId="31" fillId="0" borderId="41" xfId="5" applyNumberFormat="1" applyFont="1" applyBorder="1" applyAlignment="1" applyProtection="1">
      <alignment horizontal="center" vertical="center" wrapText="1"/>
      <protection hidden="1"/>
    </xf>
    <xf numFmtId="1" fontId="31" fillId="0" borderId="42" xfId="5" applyNumberFormat="1" applyFont="1" applyBorder="1" applyAlignment="1" applyProtection="1">
      <alignment horizontal="center" vertical="center" wrapText="1"/>
      <protection hidden="1"/>
    </xf>
    <xf numFmtId="0" fontId="34" fillId="0" borderId="117" xfId="5" applyNumberFormat="1" applyFont="1" applyBorder="1" applyAlignment="1" applyProtection="1">
      <alignment horizontal="center" vertical="center"/>
      <protection hidden="1"/>
    </xf>
    <xf numFmtId="0" fontId="34" fillId="0" borderId="118" xfId="5" applyNumberFormat="1" applyFont="1" applyBorder="1" applyAlignment="1" applyProtection="1">
      <alignment horizontal="center" vertical="center"/>
      <protection hidden="1"/>
    </xf>
    <xf numFmtId="0" fontId="34" fillId="0" borderId="119" xfId="5" applyNumberFormat="1" applyFont="1" applyBorder="1" applyAlignment="1" applyProtection="1">
      <alignment horizontal="center" vertical="center"/>
      <protection hidden="1"/>
    </xf>
    <xf numFmtId="0" fontId="34" fillId="0" borderId="54" xfId="5" applyNumberFormat="1" applyFont="1" applyBorder="1" applyAlignment="1" applyProtection="1">
      <alignment horizontal="center" vertical="center"/>
      <protection hidden="1"/>
    </xf>
    <xf numFmtId="0" fontId="34" fillId="0" borderId="116" xfId="5" applyNumberFormat="1" applyFont="1" applyBorder="1" applyAlignment="1" applyProtection="1">
      <alignment horizontal="center" vertical="center"/>
      <protection hidden="1"/>
    </xf>
    <xf numFmtId="0" fontId="29" fillId="0" borderId="36" xfId="5" applyNumberFormat="1" applyFont="1" applyBorder="1" applyAlignment="1" applyProtection="1">
      <alignment horizontal="center" vertical="center"/>
      <protection hidden="1"/>
    </xf>
    <xf numFmtId="1" fontId="29" fillId="0" borderId="36" xfId="5" applyNumberFormat="1" applyFont="1" applyBorder="1" applyAlignment="1" applyProtection="1">
      <alignment horizontal="center" vertical="center"/>
      <protection hidden="1"/>
    </xf>
    <xf numFmtId="0" fontId="29" fillId="0" borderId="41" xfId="5" applyNumberFormat="1" applyFont="1" applyBorder="1" applyAlignment="1" applyProtection="1">
      <alignment horizontal="center" vertical="center"/>
      <protection hidden="1"/>
    </xf>
    <xf numFmtId="0" fontId="31" fillId="0" borderId="57" xfId="5" applyNumberFormat="1" applyFont="1" applyBorder="1" applyAlignment="1" applyProtection="1">
      <alignment horizontal="center" vertical="center"/>
      <protection hidden="1"/>
    </xf>
    <xf numFmtId="0" fontId="31" fillId="0" borderId="58" xfId="5" applyNumberFormat="1" applyFont="1" applyBorder="1" applyAlignment="1" applyProtection="1">
      <alignment horizontal="center" vertical="center"/>
      <protection hidden="1"/>
    </xf>
    <xf numFmtId="0" fontId="31" fillId="0" borderId="43" xfId="5" applyNumberFormat="1" applyFont="1" applyBorder="1" applyAlignment="1" applyProtection="1">
      <alignment horizontal="center" vertical="center"/>
      <protection hidden="1"/>
    </xf>
    <xf numFmtId="0" fontId="31" fillId="0" borderId="44" xfId="5" applyNumberFormat="1" applyFont="1" applyBorder="1" applyAlignment="1" applyProtection="1">
      <alignment horizontal="center" vertical="center"/>
      <protection hidden="1"/>
    </xf>
    <xf numFmtId="0" fontId="31" fillId="0" borderId="45" xfId="5" applyNumberFormat="1" applyFont="1" applyBorder="1" applyAlignment="1" applyProtection="1">
      <alignment horizontal="center" vertical="center"/>
      <protection hidden="1"/>
    </xf>
    <xf numFmtId="1" fontId="29" fillId="0" borderId="143" xfId="5" applyNumberFormat="1" applyFont="1" applyBorder="1" applyAlignment="1" applyProtection="1">
      <alignment horizontal="center" vertical="center" wrapText="1"/>
      <protection hidden="1"/>
    </xf>
    <xf numFmtId="1" fontId="29" fillId="0" borderId="143" xfId="5" applyNumberFormat="1" applyFont="1" applyBorder="1" applyAlignment="1" applyProtection="1">
      <alignment horizontal="left" vertical="center"/>
      <protection hidden="1"/>
    </xf>
    <xf numFmtId="1" fontId="29" fillId="0" borderId="38" xfId="5" applyNumberFormat="1" applyFont="1" applyBorder="1" applyAlignment="1" applyProtection="1">
      <alignment horizontal="center" vertical="center"/>
      <protection hidden="1"/>
    </xf>
    <xf numFmtId="1" fontId="29" fillId="0" borderId="32" xfId="5" applyNumberFormat="1" applyFont="1" applyBorder="1" applyAlignment="1" applyProtection="1">
      <alignment horizontal="center" vertical="center"/>
      <protection hidden="1"/>
    </xf>
    <xf numFmtId="1" fontId="29" fillId="0" borderId="38" xfId="5" applyNumberFormat="1" applyFont="1" applyBorder="1" applyAlignment="1" applyProtection="1">
      <alignment horizontal="left" vertical="center"/>
      <protection hidden="1"/>
    </xf>
    <xf numFmtId="1" fontId="29" fillId="0" borderId="32" xfId="5" applyNumberFormat="1" applyFont="1" applyBorder="1" applyAlignment="1" applyProtection="1">
      <alignment horizontal="left" vertical="center"/>
      <protection hidden="1"/>
    </xf>
    <xf numFmtId="1" fontId="29" fillId="0" borderId="143" xfId="5" applyNumberFormat="1" applyFont="1" applyBorder="1" applyAlignment="1" applyProtection="1">
      <alignment horizontal="center" vertical="center"/>
      <protection hidden="1"/>
    </xf>
    <xf numFmtId="0" fontId="29" fillId="2" borderId="145" xfId="5" applyNumberFormat="1" applyFont="1" applyFill="1" applyBorder="1" applyAlignment="1" applyProtection="1">
      <alignment horizontal="center" vertical="center"/>
      <protection hidden="1"/>
    </xf>
    <xf numFmtId="0" fontId="29" fillId="2" borderId="144" xfId="5" applyNumberFormat="1" applyFont="1" applyFill="1" applyBorder="1" applyAlignment="1" applyProtection="1">
      <alignment horizontal="center" vertical="center"/>
      <protection hidden="1"/>
    </xf>
    <xf numFmtId="0" fontId="29" fillId="0" borderId="38" xfId="5" applyNumberFormat="1" applyFont="1" applyBorder="1" applyAlignment="1" applyProtection="1">
      <alignment horizontal="center" vertical="center"/>
      <protection hidden="1"/>
    </xf>
    <xf numFmtId="0" fontId="34" fillId="0" borderId="28" xfId="5" applyNumberFormat="1" applyFont="1" applyBorder="1" applyAlignment="1" applyProtection="1">
      <alignment horizontal="center" vertical="center"/>
      <protection hidden="1"/>
    </xf>
    <xf numFmtId="0" fontId="34" fillId="0" borderId="55" xfId="5" applyNumberFormat="1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3" fontId="8" fillId="0" borderId="1" xfId="0" applyNumberFormat="1" applyFont="1" applyBorder="1" applyAlignment="1" applyProtection="1">
      <alignment horizontal="right" vertical="center" wrapText="1"/>
      <protection hidden="1"/>
    </xf>
    <xf numFmtId="3" fontId="7" fillId="0" borderId="1" xfId="0" applyNumberFormat="1" applyFont="1" applyBorder="1" applyAlignment="1" applyProtection="1">
      <alignment horizontal="right" vertical="center" wrapText="1"/>
      <protection hidden="1"/>
    </xf>
    <xf numFmtId="3" fontId="8" fillId="0" borderId="9" xfId="0" applyNumberFormat="1" applyFont="1" applyBorder="1" applyAlignment="1" applyProtection="1">
      <alignment horizontal="right" vertical="center" wrapText="1"/>
      <protection hidden="1"/>
    </xf>
    <xf numFmtId="3" fontId="7" fillId="0" borderId="9" xfId="0" applyNumberFormat="1" applyFont="1" applyBorder="1" applyAlignment="1" applyProtection="1">
      <alignment horizontal="right" vertical="center" wrapText="1"/>
      <protection hidden="1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3" fillId="3" borderId="0" xfId="10" applyFont="1" applyFill="1" applyAlignment="1" applyProtection="1">
      <alignment horizontal="center"/>
      <protection locked="0" hidden="1"/>
    </xf>
    <xf numFmtId="0" fontId="44" fillId="0" borderId="0" xfId="10" applyFont="1" applyAlignment="1" applyProtection="1">
      <alignment horizontal="left"/>
      <protection locked="0" hidden="1"/>
    </xf>
    <xf numFmtId="14" fontId="45" fillId="0" borderId="120" xfId="10" applyNumberFormat="1" applyFont="1" applyBorder="1" applyAlignment="1" applyProtection="1">
      <alignment horizontal="center" vertical="center"/>
      <protection hidden="1"/>
    </xf>
    <xf numFmtId="0" fontId="45" fillId="0" borderId="120" xfId="10" applyFont="1" applyBorder="1" applyAlignment="1" applyProtection="1">
      <alignment horizontal="center" vertical="center"/>
      <protection hidden="1"/>
    </xf>
    <xf numFmtId="0" fontId="44" fillId="0" borderId="0" xfId="10" applyFont="1" applyAlignment="1" applyProtection="1">
      <alignment horizontal="center" vertical="center"/>
      <protection locked="0" hidden="1"/>
    </xf>
    <xf numFmtId="0" fontId="45" fillId="0" borderId="79" xfId="10" applyFont="1" applyBorder="1" applyAlignment="1" applyProtection="1">
      <alignment horizontal="center" vertical="center"/>
      <protection hidden="1"/>
    </xf>
    <xf numFmtId="0" fontId="45" fillId="0" borderId="80" xfId="10" applyFont="1" applyBorder="1" applyAlignment="1" applyProtection="1">
      <alignment horizontal="center" vertical="center"/>
      <protection hidden="1"/>
    </xf>
    <xf numFmtId="0" fontId="46" fillId="3" borderId="81" xfId="10" applyFont="1" applyFill="1" applyBorder="1" applyAlignment="1" applyProtection="1">
      <alignment horizontal="center" vertical="center"/>
      <protection locked="0" hidden="1"/>
    </xf>
    <xf numFmtId="0" fontId="46" fillId="3" borderId="83" xfId="10" applyFont="1" applyFill="1" applyBorder="1" applyAlignment="1" applyProtection="1">
      <alignment horizontal="center" vertical="center"/>
      <protection locked="0" hidden="1"/>
    </xf>
    <xf numFmtId="172" fontId="46" fillId="3" borderId="81" xfId="10" applyNumberFormat="1" applyFont="1" applyFill="1" applyBorder="1" applyAlignment="1" applyProtection="1">
      <alignment horizontal="center" vertical="center"/>
      <protection locked="0" hidden="1"/>
    </xf>
    <xf numFmtId="172" fontId="46" fillId="3" borderId="83" xfId="10" applyNumberFormat="1" applyFont="1" applyFill="1" applyBorder="1" applyAlignment="1" applyProtection="1">
      <alignment horizontal="center" vertical="center"/>
      <protection locked="0" hidden="1"/>
    </xf>
    <xf numFmtId="0" fontId="46" fillId="3" borderId="82" xfId="10" applyFont="1" applyFill="1" applyBorder="1" applyAlignment="1" applyProtection="1">
      <alignment horizontal="center" vertical="center"/>
      <protection locked="0" hidden="1"/>
    </xf>
    <xf numFmtId="0" fontId="44" fillId="0" borderId="122" xfId="10" applyFont="1" applyBorder="1" applyAlignment="1" applyProtection="1">
      <alignment horizontal="center" vertical="center" wrapText="1"/>
      <protection locked="0" hidden="1"/>
    </xf>
    <xf numFmtId="0" fontId="45" fillId="0" borderId="120" xfId="10" applyFont="1" applyBorder="1" applyAlignment="1" applyProtection="1">
      <alignment horizontal="left"/>
      <protection locked="0" hidden="1"/>
    </xf>
    <xf numFmtId="0" fontId="46" fillId="3" borderId="122" xfId="10" applyFont="1" applyFill="1" applyBorder="1" applyAlignment="1" applyProtection="1">
      <alignment horizontal="center" vertical="center"/>
      <protection locked="0" hidden="1"/>
    </xf>
    <xf numFmtId="0" fontId="46" fillId="3" borderId="122" xfId="10" applyFont="1" applyFill="1" applyBorder="1" applyAlignment="1" applyProtection="1">
      <alignment horizontal="center" vertical="center" wrapText="1"/>
      <protection locked="0" hidden="1"/>
    </xf>
    <xf numFmtId="14" fontId="45" fillId="0" borderId="120" xfId="10" applyNumberFormat="1" applyFont="1" applyBorder="1" applyAlignment="1" applyProtection="1">
      <alignment horizontal="center"/>
      <protection locked="0" hidden="1"/>
    </xf>
    <xf numFmtId="0" fontId="44" fillId="0" borderId="0" xfId="10" applyFont="1" applyAlignment="1" applyProtection="1">
      <alignment horizontal="center" vertical="center" wrapText="1"/>
      <protection locked="0" hidden="1"/>
    </xf>
    <xf numFmtId="0" fontId="45" fillId="0" borderId="79" xfId="10" applyFont="1" applyBorder="1" applyAlignment="1" applyProtection="1">
      <alignment horizontal="center" vertical="center"/>
      <protection locked="0" hidden="1"/>
    </xf>
    <xf numFmtId="0" fontId="45" fillId="0" borderId="120" xfId="10" applyFont="1" applyBorder="1" applyAlignment="1" applyProtection="1">
      <alignment horizontal="center" vertical="center"/>
      <protection locked="0" hidden="1"/>
    </xf>
    <xf numFmtId="0" fontId="45" fillId="0" borderId="80" xfId="10" applyFont="1" applyBorder="1" applyAlignment="1" applyProtection="1">
      <alignment horizontal="left"/>
      <protection locked="0" hidden="1"/>
    </xf>
    <xf numFmtId="0" fontId="46" fillId="3" borderId="134" xfId="10" applyFont="1" applyFill="1" applyBorder="1" applyAlignment="1" applyProtection="1">
      <alignment horizontal="center" vertical="center" wrapText="1"/>
      <protection locked="0" hidden="1"/>
    </xf>
    <xf numFmtId="0" fontId="3" fillId="3" borderId="83" xfId="10" applyFill="1" applyBorder="1" applyAlignment="1" applyProtection="1">
      <alignment horizontal="center" vertical="center" wrapText="1"/>
      <protection locked="0" hidden="1"/>
    </xf>
    <xf numFmtId="0" fontId="3" fillId="3" borderId="90" xfId="10" applyFill="1" applyBorder="1" applyAlignment="1" applyProtection="1">
      <alignment horizontal="center" vertical="center" wrapText="1"/>
      <protection locked="0" hidden="1"/>
    </xf>
    <xf numFmtId="0" fontId="46" fillId="3" borderId="87" xfId="10" applyFont="1" applyFill="1" applyBorder="1" applyAlignment="1" applyProtection="1">
      <alignment horizontal="right" vertical="top"/>
      <protection locked="0" hidden="1"/>
    </xf>
    <xf numFmtId="0" fontId="46" fillId="3" borderId="88" xfId="10" applyFont="1" applyFill="1" applyBorder="1" applyAlignment="1" applyProtection="1">
      <alignment horizontal="right" vertical="top"/>
      <protection locked="0" hidden="1"/>
    </xf>
    <xf numFmtId="0" fontId="46" fillId="3" borderId="89" xfId="10" applyFont="1" applyFill="1" applyBorder="1" applyAlignment="1" applyProtection="1">
      <alignment horizontal="right" vertical="top"/>
      <protection locked="0" hidden="1"/>
    </xf>
    <xf numFmtId="0" fontId="46" fillId="3" borderId="83" xfId="10" applyFont="1" applyFill="1" applyBorder="1" applyAlignment="1" applyProtection="1">
      <alignment horizontal="center" vertical="center" wrapText="1"/>
      <protection locked="0" hidden="1"/>
    </xf>
    <xf numFmtId="0" fontId="46" fillId="3" borderId="90" xfId="10" applyFont="1" applyFill="1" applyBorder="1" applyAlignment="1" applyProtection="1">
      <alignment horizontal="center" vertical="center" wrapText="1"/>
      <protection locked="0" hidden="1"/>
    </xf>
    <xf numFmtId="0" fontId="49" fillId="3" borderId="134" xfId="10" applyFont="1" applyFill="1" applyBorder="1" applyAlignment="1" applyProtection="1">
      <alignment horizontal="center" vertical="center" wrapText="1"/>
      <protection locked="0" hidden="1"/>
    </xf>
    <xf numFmtId="0" fontId="49" fillId="3" borderId="83" xfId="10" applyFont="1" applyFill="1" applyBorder="1" applyAlignment="1" applyProtection="1">
      <alignment horizontal="center" vertical="center" wrapText="1"/>
      <protection locked="0" hidden="1"/>
    </xf>
    <xf numFmtId="0" fontId="49" fillId="3" borderId="90" xfId="10" applyFont="1" applyFill="1" applyBorder="1" applyAlignment="1" applyProtection="1">
      <alignment horizontal="center" vertical="center" wrapText="1"/>
      <protection locked="0" hidden="1"/>
    </xf>
    <xf numFmtId="0" fontId="45" fillId="0" borderId="120" xfId="10" applyFont="1" applyBorder="1" applyAlignment="1" applyProtection="1">
      <alignment horizontal="center"/>
      <protection locked="0" hidden="1"/>
    </xf>
    <xf numFmtId="0" fontId="45" fillId="0" borderId="79" xfId="10" applyFont="1" applyBorder="1" applyAlignment="1" applyProtection="1">
      <alignment horizontal="left" vertical="center"/>
      <protection locked="0" hidden="1"/>
    </xf>
    <xf numFmtId="0" fontId="45" fillId="0" borderId="120" xfId="10" applyFont="1" applyBorder="1" applyAlignment="1" applyProtection="1">
      <alignment horizontal="left" vertical="center"/>
      <protection locked="0" hidden="1"/>
    </xf>
    <xf numFmtId="0" fontId="46" fillId="3" borderId="81" xfId="10" applyFont="1" applyFill="1" applyBorder="1" applyAlignment="1" applyProtection="1">
      <alignment horizontal="center" vertical="center" wrapText="1"/>
      <protection locked="0" hidden="1"/>
    </xf>
    <xf numFmtId="0" fontId="46" fillId="3" borderId="87" xfId="10" applyFont="1" applyFill="1" applyBorder="1" applyAlignment="1" applyProtection="1">
      <alignment horizontal="center" vertical="top"/>
      <protection locked="0" hidden="1"/>
    </xf>
    <xf numFmtId="0" fontId="46" fillId="3" borderId="88" xfId="10" applyFont="1" applyFill="1" applyBorder="1" applyAlignment="1" applyProtection="1">
      <alignment horizontal="center" vertical="top"/>
      <protection locked="0" hidden="1"/>
    </xf>
    <xf numFmtId="0" fontId="46" fillId="3" borderId="89" xfId="10" applyFont="1" applyFill="1" applyBorder="1" applyAlignment="1" applyProtection="1">
      <alignment horizontal="center" vertical="top"/>
      <protection locked="0" hidden="1"/>
    </xf>
    <xf numFmtId="0" fontId="46" fillId="3" borderId="84" xfId="10" applyFont="1" applyFill="1" applyBorder="1" applyAlignment="1" applyProtection="1">
      <alignment horizontal="center" vertical="center" wrapText="1"/>
      <protection locked="0" hidden="1"/>
    </xf>
    <xf numFmtId="0" fontId="46" fillId="3" borderId="85" xfId="10" applyFont="1" applyFill="1" applyBorder="1" applyAlignment="1" applyProtection="1">
      <alignment horizontal="center" vertical="center" wrapText="1"/>
      <protection locked="0" hidden="1"/>
    </xf>
    <xf numFmtId="0" fontId="46" fillId="3" borderId="86" xfId="10" applyFont="1" applyFill="1" applyBorder="1" applyAlignment="1" applyProtection="1">
      <alignment horizontal="center" vertical="center" wrapText="1"/>
      <protection locked="0" hidden="1"/>
    </xf>
    <xf numFmtId="0" fontId="51" fillId="3" borderId="83" xfId="10" applyFont="1" applyFill="1" applyBorder="1" applyAlignment="1" applyProtection="1">
      <alignment horizontal="center" vertical="center" wrapText="1"/>
      <protection locked="0" hidden="1"/>
    </xf>
    <xf numFmtId="0" fontId="51" fillId="3" borderId="90" xfId="10" applyFont="1" applyFill="1" applyBorder="1" applyAlignment="1" applyProtection="1">
      <alignment horizontal="center" vertical="center" wrapText="1"/>
      <protection locked="0" hidden="1"/>
    </xf>
    <xf numFmtId="0" fontId="52" fillId="3" borderId="90" xfId="10" applyFont="1" applyFill="1" applyBorder="1" applyAlignment="1" applyProtection="1">
      <alignment horizontal="center" vertical="center" wrapText="1"/>
      <protection locked="0" hidden="1"/>
    </xf>
    <xf numFmtId="0" fontId="44" fillId="0" borderId="66" xfId="10" applyFont="1" applyBorder="1" applyAlignment="1" applyProtection="1">
      <alignment vertical="top"/>
      <protection locked="0" hidden="1"/>
    </xf>
    <xf numFmtId="0" fontId="44" fillId="0" borderId="67" xfId="10" applyFont="1" applyBorder="1" applyAlignment="1" applyProtection="1">
      <alignment vertical="top"/>
      <protection locked="0" hidden="1"/>
    </xf>
    <xf numFmtId="0" fontId="44" fillId="0" borderId="68" xfId="10" applyFont="1" applyBorder="1" applyAlignment="1" applyProtection="1">
      <alignment vertical="top"/>
      <protection locked="0" hidden="1"/>
    </xf>
    <xf numFmtId="0" fontId="45" fillId="0" borderId="64" xfId="10" applyFont="1" applyBorder="1" applyAlignment="1" applyProtection="1">
      <alignment vertical="top"/>
      <protection locked="0" hidden="1"/>
    </xf>
    <xf numFmtId="0" fontId="45" fillId="0" borderId="0" xfId="10" applyFont="1" applyAlignment="1" applyProtection="1">
      <alignment vertical="top"/>
      <protection locked="0" hidden="1"/>
    </xf>
    <xf numFmtId="0" fontId="45" fillId="0" borderId="135" xfId="10" applyFont="1" applyBorder="1" applyAlignment="1" applyProtection="1">
      <alignment vertical="top"/>
      <protection locked="0" hidden="1"/>
    </xf>
    <xf numFmtId="0" fontId="44" fillId="0" borderId="64" xfId="10" applyFont="1" applyBorder="1" applyAlignment="1" applyProtection="1">
      <alignment vertical="top"/>
      <protection locked="0" hidden="1"/>
    </xf>
    <xf numFmtId="0" fontId="44" fillId="0" borderId="0" xfId="10" applyFont="1" applyAlignment="1" applyProtection="1">
      <alignment vertical="top"/>
      <protection locked="0" hidden="1"/>
    </xf>
    <xf numFmtId="0" fontId="44" fillId="0" borderId="135" xfId="10" applyFont="1" applyBorder="1" applyAlignment="1" applyProtection="1">
      <alignment vertical="top"/>
      <protection locked="0" hidden="1"/>
    </xf>
    <xf numFmtId="0" fontId="49" fillId="3" borderId="81" xfId="10" applyFont="1" applyFill="1" applyBorder="1" applyAlignment="1" applyProtection="1">
      <alignment horizontal="center" vertical="center" wrapText="1"/>
      <protection locked="0" hidden="1"/>
    </xf>
    <xf numFmtId="0" fontId="46" fillId="3" borderId="90" xfId="10" applyFont="1" applyFill="1" applyBorder="1" applyAlignment="1" applyProtection="1">
      <alignment horizontal="center" vertical="center"/>
      <protection locked="0" hidden="1"/>
    </xf>
    <xf numFmtId="0" fontId="46" fillId="3" borderId="61" xfId="10" applyFont="1" applyFill="1" applyBorder="1" applyAlignment="1" applyProtection="1">
      <alignment horizontal="center" vertical="center" wrapText="1"/>
      <protection locked="0" hidden="1"/>
    </xf>
    <xf numFmtId="0" fontId="46" fillId="3" borderId="62" xfId="10" applyFont="1" applyFill="1" applyBorder="1" applyAlignment="1" applyProtection="1">
      <alignment horizontal="center" vertical="center" wrapText="1"/>
      <protection locked="0" hidden="1"/>
    </xf>
    <xf numFmtId="0" fontId="46" fillId="3" borderId="63" xfId="10" applyFont="1" applyFill="1" applyBorder="1" applyAlignment="1" applyProtection="1">
      <alignment horizontal="center" vertical="center" wrapText="1"/>
      <protection locked="0" hidden="1"/>
    </xf>
    <xf numFmtId="0" fontId="46" fillId="3" borderId="66" xfId="10" applyFont="1" applyFill="1" applyBorder="1" applyAlignment="1" applyProtection="1">
      <alignment horizontal="center" vertical="center" wrapText="1"/>
      <protection locked="0" hidden="1"/>
    </xf>
    <xf numFmtId="0" fontId="46" fillId="3" borderId="67" xfId="10" applyFont="1" applyFill="1" applyBorder="1" applyAlignment="1" applyProtection="1">
      <alignment horizontal="center" vertical="center" wrapText="1"/>
      <protection locked="0" hidden="1"/>
    </xf>
    <xf numFmtId="0" fontId="46" fillId="3" borderId="68" xfId="10" applyFont="1" applyFill="1" applyBorder="1" applyAlignment="1" applyProtection="1">
      <alignment horizontal="center" vertical="center" wrapText="1"/>
      <protection locked="0" hidden="1"/>
    </xf>
    <xf numFmtId="0" fontId="44" fillId="0" borderId="84" xfId="10" applyFont="1" applyBorder="1" applyAlignment="1" applyProtection="1">
      <alignment vertical="center"/>
      <protection locked="0" hidden="1"/>
    </xf>
    <xf numFmtId="0" fontId="44" fillId="0" borderId="85" xfId="10" applyFont="1" applyBorder="1" applyAlignment="1" applyProtection="1">
      <alignment vertical="center"/>
      <protection locked="0" hidden="1"/>
    </xf>
    <xf numFmtId="0" fontId="44" fillId="0" borderId="86" xfId="10" applyFont="1" applyBorder="1" applyAlignment="1" applyProtection="1">
      <alignment vertical="center"/>
      <protection locked="0" hidden="1"/>
    </xf>
    <xf numFmtId="0" fontId="53" fillId="0" borderId="0" xfId="10" applyFont="1" applyAlignment="1" applyProtection="1">
      <alignment horizontal="center"/>
      <protection locked="0" hidden="1"/>
    </xf>
    <xf numFmtId="0" fontId="49" fillId="3" borderId="62" xfId="10" applyFont="1" applyFill="1" applyBorder="1" applyAlignment="1" applyProtection="1">
      <alignment horizontal="center" vertical="center" wrapText="1"/>
      <protection locked="0" hidden="1"/>
    </xf>
    <xf numFmtId="0" fontId="49" fillId="3" borderId="63" xfId="10" applyFont="1" applyFill="1" applyBorder="1" applyAlignment="1" applyProtection="1">
      <alignment horizontal="center" vertical="center" wrapText="1"/>
      <protection locked="0" hidden="1"/>
    </xf>
    <xf numFmtId="0" fontId="49" fillId="3" borderId="67" xfId="10" applyFont="1" applyFill="1" applyBorder="1" applyAlignment="1" applyProtection="1">
      <alignment horizontal="center" vertical="center" wrapText="1"/>
      <protection locked="0" hidden="1"/>
    </xf>
    <xf numFmtId="0" fontId="49" fillId="3" borderId="68" xfId="10" applyFont="1" applyFill="1" applyBorder="1" applyAlignment="1" applyProtection="1">
      <alignment horizontal="center" vertical="center" wrapText="1"/>
      <protection locked="0" hidden="1"/>
    </xf>
    <xf numFmtId="0" fontId="44" fillId="0" borderId="84" xfId="10" applyFont="1" applyBorder="1" applyAlignment="1" applyProtection="1">
      <alignment horizontal="center" vertical="center"/>
      <protection locked="0" hidden="1"/>
    </xf>
    <xf numFmtId="0" fontId="44" fillId="0" borderId="86" xfId="10" applyFont="1" applyBorder="1" applyAlignment="1" applyProtection="1">
      <alignment horizontal="center" vertical="center"/>
      <protection locked="0" hidden="1"/>
    </xf>
    <xf numFmtId="164" fontId="44" fillId="0" borderId="145" xfId="20" applyFont="1" applyBorder="1" applyAlignment="1" applyProtection="1">
      <alignment horizontal="center" vertical="center"/>
      <protection locked="0" hidden="1"/>
    </xf>
    <xf numFmtId="164" fontId="44" fillId="0" borderId="144" xfId="20" applyFont="1" applyBorder="1" applyAlignment="1" applyProtection="1">
      <alignment horizontal="center" vertical="center"/>
      <protection locked="0" hidden="1"/>
    </xf>
    <xf numFmtId="0" fontId="44" fillId="0" borderId="146" xfId="10" applyFont="1" applyBorder="1" applyAlignment="1" applyProtection="1">
      <alignment horizontal="center" vertical="center"/>
      <protection locked="0" hidden="1"/>
    </xf>
    <xf numFmtId="0" fontId="44" fillId="0" borderId="157" xfId="10" applyFont="1" applyBorder="1" applyAlignment="1" applyProtection="1">
      <alignment horizontal="center" vertical="center"/>
      <protection locked="0" hidden="1"/>
    </xf>
    <xf numFmtId="0" fontId="44" fillId="0" borderId="145" xfId="10" applyFont="1" applyBorder="1" applyAlignment="1" applyProtection="1">
      <alignment horizontal="center" vertical="center"/>
      <protection locked="0" hidden="1"/>
    </xf>
    <xf numFmtId="0" fontId="44" fillId="0" borderId="144" xfId="10" applyFont="1" applyBorder="1" applyAlignment="1" applyProtection="1">
      <alignment horizontal="center" vertical="center"/>
      <protection locked="0" hidden="1"/>
    </xf>
    <xf numFmtId="0" fontId="44" fillId="3" borderId="84" xfId="10" applyFont="1" applyFill="1" applyBorder="1" applyAlignment="1" applyProtection="1">
      <alignment horizontal="center" vertical="center"/>
      <protection locked="0" hidden="1"/>
    </xf>
    <xf numFmtId="0" fontId="44" fillId="3" borderId="86" xfId="10" applyFont="1" applyFill="1" applyBorder="1" applyAlignment="1" applyProtection="1">
      <alignment horizontal="center" vertical="center"/>
      <protection locked="0" hidden="1"/>
    </xf>
    <xf numFmtId="164" fontId="44" fillId="3" borderId="161" xfId="10" applyNumberFormat="1" applyFont="1" applyFill="1" applyBorder="1" applyAlignment="1" applyProtection="1">
      <alignment horizontal="center" vertical="center"/>
      <protection locked="0" hidden="1"/>
    </xf>
    <xf numFmtId="0" fontId="44" fillId="3" borderId="162" xfId="10" applyFont="1" applyFill="1" applyBorder="1" applyAlignment="1" applyProtection="1">
      <alignment horizontal="center" vertical="center"/>
      <protection locked="0" hidden="1"/>
    </xf>
    <xf numFmtId="0" fontId="44" fillId="3" borderId="163" xfId="10" applyFont="1" applyFill="1" applyBorder="1" applyAlignment="1" applyProtection="1">
      <alignment horizontal="center" vertical="center"/>
      <protection locked="0" hidden="1"/>
    </xf>
    <xf numFmtId="0" fontId="46" fillId="3" borderId="82" xfId="10" applyFont="1" applyFill="1" applyBorder="1" applyAlignment="1" applyProtection="1">
      <alignment horizontal="center" vertical="center" wrapText="1"/>
      <protection locked="0" hidden="1"/>
    </xf>
    <xf numFmtId="0" fontId="49" fillId="3" borderId="82" xfId="10" applyFont="1" applyFill="1" applyBorder="1" applyAlignment="1" applyProtection="1">
      <alignment horizontal="center" vertical="center" wrapText="1"/>
      <protection locked="0" hidden="1"/>
    </xf>
    <xf numFmtId="0" fontId="44" fillId="0" borderId="85" xfId="10" applyFont="1" applyBorder="1" applyAlignment="1" applyProtection="1">
      <alignment horizontal="center" vertical="center"/>
      <protection locked="0" hidden="1"/>
    </xf>
    <xf numFmtId="0" fontId="44" fillId="0" borderId="81" xfId="10" applyFont="1" applyBorder="1" applyAlignment="1" applyProtection="1">
      <alignment horizontal="left" vertical="center" wrapText="1"/>
      <protection locked="0" hidden="1"/>
    </xf>
    <xf numFmtId="0" fontId="44" fillId="0" borderId="83" xfId="10" applyFont="1" applyBorder="1" applyAlignment="1" applyProtection="1">
      <alignment horizontal="left" vertical="center" wrapText="1"/>
      <protection locked="0" hidden="1"/>
    </xf>
    <xf numFmtId="0" fontId="44" fillId="0" borderId="90" xfId="10" applyFont="1" applyBorder="1" applyAlignment="1" applyProtection="1">
      <alignment horizontal="left" vertical="center" wrapText="1"/>
      <protection locked="0" hidden="1"/>
    </xf>
    <xf numFmtId="0" fontId="44" fillId="3" borderId="85" xfId="10" applyFont="1" applyFill="1" applyBorder="1" applyAlignment="1" applyProtection="1">
      <alignment horizontal="center" vertical="center"/>
      <protection locked="0" hidden="1"/>
    </xf>
    <xf numFmtId="0" fontId="77" fillId="0" borderId="145" xfId="10" applyFont="1" applyBorder="1" applyAlignment="1" applyProtection="1">
      <alignment vertical="center"/>
      <protection locked="0" hidden="1"/>
    </xf>
    <xf numFmtId="0" fontId="77" fillId="0" borderId="144" xfId="10" applyFont="1" applyBorder="1" applyAlignment="1" applyProtection="1">
      <alignment vertical="center"/>
      <protection locked="0" hidden="1"/>
    </xf>
    <xf numFmtId="0" fontId="45" fillId="0" borderId="67" xfId="10" applyFont="1" applyBorder="1" applyAlignment="1" applyProtection="1">
      <alignment horizontal="center" vertical="top" wrapText="1"/>
      <protection locked="0" hidden="1"/>
    </xf>
    <xf numFmtId="0" fontId="51" fillId="3" borderId="81" xfId="10" applyFont="1" applyFill="1" applyBorder="1" applyAlignment="1" applyProtection="1">
      <alignment horizontal="center" vertical="center" wrapText="1"/>
      <protection locked="0" hidden="1"/>
    </xf>
    <xf numFmtId="0" fontId="77" fillId="7" borderId="145" xfId="10" applyFont="1" applyFill="1" applyBorder="1" applyAlignment="1" applyProtection="1">
      <alignment vertical="center"/>
      <protection locked="0" hidden="1"/>
    </xf>
    <xf numFmtId="0" fontId="77" fillId="7" borderId="144" xfId="10" applyFont="1" applyFill="1" applyBorder="1" applyAlignment="1" applyProtection="1">
      <alignment vertical="center"/>
      <protection locked="0" hidden="1"/>
    </xf>
    <xf numFmtId="0" fontId="77" fillId="0" borderId="166" xfId="10" applyFont="1" applyBorder="1" applyAlignment="1" applyProtection="1">
      <alignment vertical="center"/>
      <protection locked="0" hidden="1"/>
    </xf>
    <xf numFmtId="0" fontId="43" fillId="3" borderId="0" xfId="10" applyFont="1" applyFill="1" applyAlignment="1" applyProtection="1">
      <alignment horizontal="center" vertical="center" wrapText="1"/>
      <protection locked="0" hidden="1"/>
    </xf>
    <xf numFmtId="0" fontId="56" fillId="3" borderId="84" xfId="10" applyFont="1" applyFill="1" applyBorder="1" applyAlignment="1" applyProtection="1">
      <alignment horizontal="center" vertical="center" wrapText="1"/>
      <protection locked="0" hidden="1"/>
    </xf>
    <xf numFmtId="0" fontId="56" fillId="3" borderId="85" xfId="10" applyFont="1" applyFill="1" applyBorder="1" applyAlignment="1" applyProtection="1">
      <alignment horizontal="center" vertical="center" wrapText="1"/>
      <protection locked="0" hidden="1"/>
    </xf>
    <xf numFmtId="0" fontId="56" fillId="3" borderId="86" xfId="10" applyFont="1" applyFill="1" applyBorder="1" applyAlignment="1" applyProtection="1">
      <alignment horizontal="center" vertical="center" wrapText="1"/>
      <protection locked="0" hidden="1"/>
    </xf>
    <xf numFmtId="0" fontId="44" fillId="0" borderId="84" xfId="10" applyFont="1" applyBorder="1" applyAlignment="1" applyProtection="1">
      <alignment vertical="center" wrapText="1"/>
      <protection hidden="1"/>
    </xf>
    <xf numFmtId="0" fontId="44" fillId="0" borderId="86" xfId="10" applyFont="1" applyBorder="1" applyAlignment="1" applyProtection="1">
      <alignment vertical="center" wrapText="1"/>
      <protection hidden="1"/>
    </xf>
    <xf numFmtId="0" fontId="46" fillId="3" borderId="84" xfId="10" applyFont="1" applyFill="1" applyBorder="1" applyAlignment="1" applyProtection="1">
      <alignment horizontal="left" vertical="center"/>
      <protection locked="0" hidden="1"/>
    </xf>
    <xf numFmtId="0" fontId="46" fillId="3" borderId="86" xfId="10" applyFont="1" applyFill="1" applyBorder="1" applyAlignment="1" applyProtection="1">
      <alignment horizontal="left" vertical="center"/>
      <protection locked="0" hidden="1"/>
    </xf>
    <xf numFmtId="0" fontId="45" fillId="7" borderId="84" xfId="10" applyFont="1" applyFill="1" applyBorder="1" applyAlignment="1" applyProtection="1">
      <alignment horizontal="left" vertical="center" wrapText="1"/>
      <protection locked="0" hidden="1"/>
    </xf>
    <xf numFmtId="0" fontId="45" fillId="7" borderId="86" xfId="10" applyFont="1" applyFill="1" applyBorder="1" applyAlignment="1" applyProtection="1">
      <alignment horizontal="left" vertical="center" wrapText="1"/>
      <protection locked="0" hidden="1"/>
    </xf>
    <xf numFmtId="0" fontId="45" fillId="0" borderId="84" xfId="10" applyFont="1" applyBorder="1" applyAlignment="1" applyProtection="1">
      <alignment horizontal="left" vertical="center" wrapText="1"/>
      <protection locked="0" hidden="1"/>
    </xf>
    <xf numFmtId="0" fontId="45" fillId="0" borderId="86" xfId="10" applyFont="1" applyBorder="1" applyAlignment="1" applyProtection="1">
      <alignment horizontal="left" vertical="center" wrapText="1"/>
      <protection locked="0" hidden="1"/>
    </xf>
    <xf numFmtId="0" fontId="44" fillId="0" borderId="84" xfId="10" applyFont="1" applyBorder="1" applyAlignment="1" applyProtection="1">
      <alignment horizontal="left" vertical="center" wrapText="1"/>
      <protection locked="0" hidden="1"/>
    </xf>
    <xf numFmtId="0" fontId="44" fillId="0" borderId="86" xfId="10" applyFont="1" applyBorder="1" applyAlignment="1" applyProtection="1">
      <alignment horizontal="left" vertical="center" wrapText="1"/>
      <protection locked="0" hidden="1"/>
    </xf>
    <xf numFmtId="0" fontId="45" fillId="3" borderId="81" xfId="10" applyFont="1" applyFill="1" applyBorder="1" applyAlignment="1" applyProtection="1">
      <alignment horizontal="center" vertical="center"/>
      <protection locked="0" hidden="1"/>
    </xf>
    <xf numFmtId="0" fontId="45" fillId="3" borderId="90" xfId="10" applyFont="1" applyFill="1" applyBorder="1" applyAlignment="1" applyProtection="1">
      <alignment horizontal="center" vertical="center"/>
      <protection locked="0" hidden="1"/>
    </xf>
    <xf numFmtId="170" fontId="59" fillId="0" borderId="138" xfId="1" applyNumberFormat="1" applyFont="1" applyBorder="1" applyAlignment="1" applyProtection="1">
      <alignment horizontal="center" vertical="center" wrapText="1"/>
      <protection locked="0" hidden="1"/>
    </xf>
    <xf numFmtId="170" fontId="59" fillId="0" borderId="139" xfId="1" applyNumberFormat="1" applyFont="1" applyBorder="1" applyAlignment="1" applyProtection="1">
      <alignment horizontal="center" vertical="center" wrapText="1"/>
      <protection locked="0" hidden="1"/>
    </xf>
    <xf numFmtId="0" fontId="44" fillId="0" borderId="0" xfId="10" applyFont="1" applyAlignment="1" applyProtection="1">
      <alignment horizontal="center"/>
      <protection locked="0" hidden="1"/>
    </xf>
    <xf numFmtId="170" fontId="46" fillId="3" borderId="87" xfId="1" applyNumberFormat="1" applyFont="1" applyFill="1" applyBorder="1" applyAlignment="1" applyProtection="1">
      <alignment horizontal="right" vertical="top"/>
      <protection locked="0" hidden="1"/>
    </xf>
    <xf numFmtId="170" fontId="46" fillId="3" borderId="88" xfId="1" applyNumberFormat="1" applyFont="1" applyFill="1" applyBorder="1" applyAlignment="1" applyProtection="1">
      <alignment horizontal="right" vertical="top"/>
      <protection locked="0" hidden="1"/>
    </xf>
    <xf numFmtId="170" fontId="46" fillId="3" borderId="89" xfId="1" applyNumberFormat="1" applyFont="1" applyFill="1" applyBorder="1" applyAlignment="1" applyProtection="1">
      <alignment horizontal="right" vertical="top"/>
      <protection locked="0" hidden="1"/>
    </xf>
    <xf numFmtId="170" fontId="46" fillId="3" borderId="84" xfId="1" applyNumberFormat="1" applyFont="1" applyFill="1" applyBorder="1" applyAlignment="1" applyProtection="1">
      <alignment horizontal="center" vertical="center"/>
      <protection locked="0" hidden="1"/>
    </xf>
    <xf numFmtId="170" fontId="46" fillId="3" borderId="85" xfId="1" applyNumberFormat="1" applyFont="1" applyFill="1" applyBorder="1" applyAlignment="1" applyProtection="1">
      <alignment horizontal="center" vertical="center"/>
      <protection locked="0" hidden="1"/>
    </xf>
    <xf numFmtId="170" fontId="46" fillId="3" borderId="92" xfId="1" applyNumberFormat="1" applyFont="1" applyFill="1" applyBorder="1" applyAlignment="1" applyProtection="1">
      <alignment horizontal="center" vertical="center"/>
      <protection locked="0" hidden="1"/>
    </xf>
    <xf numFmtId="170" fontId="46" fillId="3" borderId="86" xfId="1" applyNumberFormat="1" applyFont="1" applyFill="1" applyBorder="1" applyAlignment="1" applyProtection="1">
      <alignment horizontal="center" vertical="center"/>
      <protection locked="0" hidden="1"/>
    </xf>
    <xf numFmtId="170" fontId="49" fillId="3" borderId="84" xfId="1" applyNumberFormat="1" applyFont="1" applyFill="1" applyBorder="1" applyAlignment="1" applyProtection="1">
      <alignment horizontal="center" vertical="center" wrapText="1"/>
      <protection locked="0" hidden="1"/>
    </xf>
    <xf numFmtId="170" fontId="49" fillId="3" borderId="86" xfId="1" applyNumberFormat="1" applyFont="1" applyFill="1" applyBorder="1" applyAlignment="1" applyProtection="1">
      <alignment horizontal="center" vertical="center" wrapText="1"/>
      <protection locked="0" hidden="1"/>
    </xf>
    <xf numFmtId="170" fontId="51" fillId="3" borderId="84" xfId="1" applyNumberFormat="1" applyFont="1" applyFill="1" applyBorder="1" applyAlignment="1" applyProtection="1">
      <alignment horizontal="center" vertical="center" wrapText="1"/>
      <protection locked="0" hidden="1"/>
    </xf>
    <xf numFmtId="170" fontId="51" fillId="3" borderId="86" xfId="1" applyNumberFormat="1" applyFont="1" applyFill="1" applyBorder="1" applyAlignment="1" applyProtection="1">
      <alignment horizontal="center" vertical="center" wrapText="1"/>
      <protection locked="0" hidden="1"/>
    </xf>
    <xf numFmtId="170" fontId="49" fillId="3" borderId="85" xfId="1" applyNumberFormat="1" applyFont="1" applyFill="1" applyBorder="1" applyAlignment="1" applyProtection="1">
      <alignment horizontal="center" vertical="center" wrapText="1"/>
      <protection locked="0" hidden="1"/>
    </xf>
    <xf numFmtId="3" fontId="51" fillId="3" borderId="84" xfId="1" applyNumberFormat="1" applyFont="1" applyFill="1" applyBorder="1" applyAlignment="1" applyProtection="1">
      <alignment horizontal="center" vertical="center" wrapText="1"/>
      <protection locked="0" hidden="1"/>
    </xf>
    <xf numFmtId="3" fontId="51" fillId="3" borderId="86" xfId="1" applyNumberFormat="1" applyFont="1" applyFill="1" applyBorder="1" applyAlignment="1" applyProtection="1">
      <alignment horizontal="center" vertical="center" wrapText="1"/>
      <protection locked="0" hidden="1"/>
    </xf>
    <xf numFmtId="3" fontId="49" fillId="3" borderId="84" xfId="1" applyNumberFormat="1" applyFont="1" applyFill="1" applyBorder="1" applyAlignment="1" applyProtection="1">
      <alignment horizontal="center" vertical="center" wrapText="1"/>
      <protection locked="0" hidden="1"/>
    </xf>
    <xf numFmtId="3" fontId="49" fillId="3" borderId="86" xfId="1" applyNumberFormat="1" applyFont="1" applyFill="1" applyBorder="1" applyAlignment="1" applyProtection="1">
      <alignment horizontal="center" vertical="center" wrapText="1"/>
      <protection locked="0" hidden="1"/>
    </xf>
    <xf numFmtId="170" fontId="60" fillId="3" borderId="144" xfId="1" applyNumberFormat="1" applyFont="1" applyFill="1" applyBorder="1" applyAlignment="1" applyProtection="1">
      <alignment horizontal="center" vertical="center" wrapText="1"/>
      <protection locked="0" hidden="1"/>
    </xf>
    <xf numFmtId="170" fontId="46" fillId="3" borderId="142" xfId="1" applyNumberFormat="1" applyFont="1" applyFill="1" applyBorder="1" applyAlignment="1" applyProtection="1">
      <alignment horizontal="center" vertical="center"/>
      <protection locked="0" hidden="1"/>
    </xf>
    <xf numFmtId="170" fontId="46" fillId="3" borderId="143" xfId="1" applyNumberFormat="1" applyFont="1" applyFill="1" applyBorder="1" applyAlignment="1" applyProtection="1">
      <alignment horizontal="center" vertical="center"/>
      <protection locked="0" hidden="1"/>
    </xf>
    <xf numFmtId="170" fontId="46" fillId="3" borderId="141" xfId="1" applyNumberFormat="1" applyFont="1" applyFill="1" applyBorder="1" applyAlignment="1" applyProtection="1">
      <alignment horizontal="center" vertical="center"/>
      <protection locked="0" hidden="1"/>
    </xf>
    <xf numFmtId="170" fontId="60" fillId="3" borderId="141" xfId="1" applyNumberFormat="1" applyFont="1" applyFill="1" applyBorder="1" applyAlignment="1" applyProtection="1">
      <alignment horizontal="center" vertical="center" wrapText="1"/>
      <protection locked="0" hidden="1"/>
    </xf>
    <xf numFmtId="0" fontId="45" fillId="3" borderId="140" xfId="10" applyFont="1" applyFill="1" applyBorder="1" applyAlignment="1" applyProtection="1">
      <alignment horizontal="center" vertical="center"/>
      <protection locked="0" hidden="1"/>
    </xf>
    <xf numFmtId="0" fontId="45" fillId="3" borderId="61" xfId="10" applyFont="1" applyFill="1" applyBorder="1" applyAlignment="1" applyProtection="1">
      <alignment horizontal="center" vertical="center" wrapText="1"/>
      <protection locked="0" hidden="1"/>
    </xf>
    <xf numFmtId="0" fontId="45" fillId="3" borderId="66" xfId="10" applyFont="1" applyFill="1" applyBorder="1" applyAlignment="1" applyProtection="1">
      <alignment horizontal="center" vertical="center" wrapText="1"/>
      <protection locked="0" hidden="1"/>
    </xf>
    <xf numFmtId="0" fontId="45" fillId="3" borderId="143" xfId="10" applyFont="1" applyFill="1" applyBorder="1" applyAlignment="1" applyProtection="1">
      <alignment horizontal="center" vertical="center" wrapText="1"/>
      <protection locked="0" hidden="1"/>
    </xf>
    <xf numFmtId="0" fontId="73" fillId="3" borderId="143" xfId="10" applyFont="1" applyFill="1" applyBorder="1" applyAlignment="1" applyProtection="1">
      <alignment horizontal="center" vertical="center" wrapText="1"/>
      <protection locked="0" hidden="1"/>
    </xf>
    <xf numFmtId="0" fontId="46" fillId="3" borderId="140" xfId="7" applyFont="1" applyFill="1" applyBorder="1" applyAlignment="1" applyProtection="1">
      <alignment horizontal="center" vertical="center"/>
      <protection locked="0" hidden="1"/>
    </xf>
    <xf numFmtId="0" fontId="46" fillId="3" borderId="90" xfId="7" applyFont="1" applyFill="1" applyBorder="1" applyAlignment="1" applyProtection="1">
      <alignment horizontal="center" vertical="center"/>
      <protection locked="0" hidden="1"/>
    </xf>
    <xf numFmtId="0" fontId="43" fillId="3" borderId="0" xfId="10" applyFont="1" applyFill="1" applyAlignment="1" applyProtection="1">
      <alignment horizontal="center" wrapText="1"/>
      <protection locked="0" hidden="1"/>
    </xf>
    <xf numFmtId="0" fontId="46" fillId="3" borderId="87" xfId="7" applyFont="1" applyFill="1" applyBorder="1" applyAlignment="1" applyProtection="1">
      <alignment horizontal="right" vertical="top"/>
      <protection locked="0" hidden="1"/>
    </xf>
    <xf numFmtId="0" fontId="46" fillId="3" borderId="89" xfId="7" applyFont="1" applyFill="1" applyBorder="1" applyAlignment="1" applyProtection="1">
      <alignment horizontal="right" vertical="top"/>
      <protection locked="0" hidden="1"/>
    </xf>
    <xf numFmtId="0" fontId="51" fillId="3" borderId="145" xfId="7" applyFont="1" applyFill="1" applyBorder="1" applyAlignment="1" applyProtection="1">
      <alignment horizontal="center" vertical="center" wrapText="1"/>
      <protection locked="0" hidden="1"/>
    </xf>
    <xf numFmtId="0" fontId="51" fillId="3" borderId="144" xfId="7" applyFont="1" applyFill="1" applyBorder="1" applyAlignment="1" applyProtection="1">
      <alignment horizontal="center" vertical="center" wrapText="1"/>
      <protection locked="0" hidden="1"/>
    </xf>
    <xf numFmtId="0" fontId="59" fillId="0" borderId="140" xfId="7" applyFont="1" applyBorder="1" applyAlignment="1" applyProtection="1">
      <alignment horizontal="center" vertical="center" wrapText="1"/>
      <protection locked="0" hidden="1"/>
    </xf>
    <xf numFmtId="0" fontId="59" fillId="0" borderId="90" xfId="7" applyFont="1" applyBorder="1" applyAlignment="1" applyProtection="1">
      <alignment horizontal="center" vertical="center" wrapText="1"/>
      <protection locked="0" hidden="1"/>
    </xf>
    <xf numFmtId="3" fontId="25" fillId="0" borderId="140" xfId="1" applyNumberFormat="1" applyFont="1" applyBorder="1" applyAlignment="1" applyProtection="1">
      <alignment horizontal="center" vertical="center"/>
      <protection locked="0" hidden="1"/>
    </xf>
    <xf numFmtId="3" fontId="25" fillId="0" borderId="90" xfId="1" applyNumberFormat="1" applyFont="1" applyBorder="1" applyAlignment="1" applyProtection="1">
      <alignment horizontal="center" vertical="center"/>
      <protection locked="0" hidden="1"/>
    </xf>
    <xf numFmtId="0" fontId="59" fillId="7" borderId="140" xfId="7" applyFont="1" applyFill="1" applyBorder="1" applyAlignment="1" applyProtection="1">
      <alignment horizontal="center" vertical="center" wrapText="1"/>
      <protection locked="0" hidden="1"/>
    </xf>
    <xf numFmtId="0" fontId="59" fillId="7" borderId="90" xfId="7" applyFont="1" applyFill="1" applyBorder="1" applyAlignment="1" applyProtection="1">
      <alignment horizontal="center" vertical="center" wrapText="1"/>
      <protection locked="0" hidden="1"/>
    </xf>
    <xf numFmtId="3" fontId="25" fillId="7" borderId="140" xfId="1" applyNumberFormat="1" applyFont="1" applyFill="1" applyBorder="1" applyAlignment="1" applyProtection="1">
      <alignment horizontal="center" vertical="center"/>
      <protection locked="0" hidden="1"/>
    </xf>
    <xf numFmtId="3" fontId="25" fillId="7" borderId="90" xfId="1" applyNumberFormat="1" applyFont="1" applyFill="1" applyBorder="1" applyAlignment="1" applyProtection="1">
      <alignment horizontal="center" vertical="center"/>
      <protection locked="0" hidden="1"/>
    </xf>
    <xf numFmtId="0" fontId="46" fillId="3" borderId="140" xfId="7" applyFont="1" applyFill="1" applyBorder="1" applyAlignment="1" applyProtection="1">
      <alignment horizontal="center" vertical="top"/>
      <protection locked="0" hidden="1"/>
    </xf>
    <xf numFmtId="0" fontId="46" fillId="3" borderId="90" xfId="7" applyFont="1" applyFill="1" applyBorder="1" applyAlignment="1" applyProtection="1">
      <alignment horizontal="center" vertical="top"/>
      <protection locked="0" hidden="1"/>
    </xf>
    <xf numFmtId="0" fontId="49" fillId="3" borderId="140" xfId="7" applyFont="1" applyFill="1" applyBorder="1" applyAlignment="1" applyProtection="1">
      <alignment horizontal="center" vertical="center" wrapText="1"/>
      <protection locked="0" hidden="1"/>
    </xf>
    <xf numFmtId="0" fontId="49" fillId="3" borderId="90" xfId="7" applyFont="1" applyFill="1" applyBorder="1" applyAlignment="1" applyProtection="1">
      <alignment horizontal="center" vertical="center" wrapText="1"/>
      <protection locked="0" hidden="1"/>
    </xf>
    <xf numFmtId="0" fontId="46" fillId="3" borderId="145" xfId="7" applyFont="1" applyFill="1" applyBorder="1" applyAlignment="1" applyProtection="1">
      <alignment horizontal="center" vertical="center"/>
      <protection locked="0" hidden="1"/>
    </xf>
    <xf numFmtId="0" fontId="46" fillId="3" borderId="146" xfId="7" applyFont="1" applyFill="1" applyBorder="1" applyAlignment="1" applyProtection="1">
      <alignment horizontal="center" vertical="center"/>
      <protection locked="0" hidden="1"/>
    </xf>
    <xf numFmtId="0" fontId="46" fillId="3" borderId="144" xfId="7" applyFont="1" applyFill="1" applyBorder="1" applyAlignment="1" applyProtection="1">
      <alignment horizontal="center" vertical="center"/>
      <protection locked="0" hidden="1"/>
    </xf>
    <xf numFmtId="0" fontId="51" fillId="3" borderId="140" xfId="7" applyFont="1" applyFill="1" applyBorder="1" applyAlignment="1" applyProtection="1">
      <alignment horizontal="center" vertical="center" wrapText="1"/>
      <protection locked="0" hidden="1"/>
    </xf>
    <xf numFmtId="0" fontId="3" fillId="3" borderId="83" xfId="10" applyFill="1" applyBorder="1" applyAlignment="1" applyProtection="1">
      <alignment horizontal="center" vertical="center"/>
      <protection locked="0" hidden="1"/>
    </xf>
    <xf numFmtId="0" fontId="3" fillId="3" borderId="90" xfId="10" applyFill="1" applyBorder="1" applyAlignment="1" applyProtection="1">
      <alignment horizontal="center" vertical="center"/>
      <protection locked="0" hidden="1"/>
    </xf>
    <xf numFmtId="0" fontId="46" fillId="3" borderId="61" xfId="7" applyFont="1" applyFill="1" applyBorder="1" applyAlignment="1" applyProtection="1">
      <alignment horizontal="center" vertical="center"/>
      <protection locked="0" hidden="1"/>
    </xf>
    <xf numFmtId="0" fontId="60" fillId="3" borderId="63" xfId="10" applyFont="1" applyFill="1" applyBorder="1" applyAlignment="1" applyProtection="1">
      <alignment horizontal="center" vertical="center"/>
      <protection locked="0" hidden="1"/>
    </xf>
    <xf numFmtId="0" fontId="60" fillId="3" borderId="66" xfId="10" applyFont="1" applyFill="1" applyBorder="1" applyAlignment="1" applyProtection="1">
      <alignment horizontal="center" vertical="center"/>
      <protection locked="0" hidden="1"/>
    </xf>
    <xf numFmtId="0" fontId="60" fillId="3" borderId="68" xfId="10" applyFont="1" applyFill="1" applyBorder="1" applyAlignment="1" applyProtection="1">
      <alignment horizontal="center" vertical="center"/>
      <protection locked="0" hidden="1"/>
    </xf>
    <xf numFmtId="0" fontId="49" fillId="3" borderId="145" xfId="7" applyFont="1" applyFill="1" applyBorder="1" applyAlignment="1" applyProtection="1">
      <alignment horizontal="center" vertical="center"/>
      <protection locked="0" hidden="1"/>
    </xf>
    <xf numFmtId="0" fontId="49" fillId="3" borderId="144" xfId="7" applyFont="1" applyFill="1" applyBorder="1" applyAlignment="1" applyProtection="1">
      <alignment horizontal="center" vertical="center"/>
      <protection locked="0" hidden="1"/>
    </xf>
    <xf numFmtId="0" fontId="49" fillId="3" borderId="145" xfId="7" applyFont="1" applyFill="1" applyBorder="1" applyAlignment="1" applyProtection="1">
      <alignment horizontal="center" vertical="center" wrapText="1"/>
      <protection locked="0" hidden="1"/>
    </xf>
    <xf numFmtId="0" fontId="49" fillId="3" borderId="144" xfId="7" applyFont="1" applyFill="1" applyBorder="1" applyAlignment="1" applyProtection="1">
      <alignment horizontal="center" vertical="center" wrapText="1"/>
      <protection locked="0" hidden="1"/>
    </xf>
    <xf numFmtId="0" fontId="46" fillId="3" borderId="140" xfId="7" applyFont="1" applyFill="1" applyBorder="1" applyAlignment="1" applyProtection="1">
      <alignment horizontal="center" vertical="center" wrapText="1"/>
      <protection locked="0" hidden="1"/>
    </xf>
    <xf numFmtId="0" fontId="46" fillId="3" borderId="83" xfId="7" applyFont="1" applyFill="1" applyBorder="1" applyAlignment="1" applyProtection="1">
      <alignment horizontal="center" vertical="center" wrapText="1"/>
      <protection locked="0" hidden="1"/>
    </xf>
    <xf numFmtId="0" fontId="46" fillId="3" borderId="90" xfId="7" applyFont="1" applyFill="1" applyBorder="1" applyAlignment="1" applyProtection="1">
      <alignment horizontal="center" vertical="center" wrapText="1"/>
      <protection locked="0" hidden="1"/>
    </xf>
    <xf numFmtId="0" fontId="65" fillId="4" borderId="145" xfId="10" applyFont="1" applyFill="1" applyBorder="1" applyAlignment="1" applyProtection="1">
      <alignment horizontal="center" vertical="center"/>
      <protection locked="0" hidden="1"/>
    </xf>
    <xf numFmtId="0" fontId="65" fillId="4" borderId="146" xfId="10" applyFont="1" applyFill="1" applyBorder="1" applyAlignment="1" applyProtection="1">
      <alignment horizontal="center" vertical="center"/>
      <protection locked="0" hidden="1"/>
    </xf>
    <xf numFmtId="0" fontId="65" fillId="4" borderId="144" xfId="10" applyFont="1" applyFill="1" applyBorder="1" applyAlignment="1" applyProtection="1">
      <alignment horizontal="center" vertical="center"/>
      <protection locked="0" hidden="1"/>
    </xf>
    <xf numFmtId="173" fontId="45" fillId="0" borderId="80" xfId="14" applyNumberFormat="1" applyFont="1" applyBorder="1" applyAlignment="1" applyProtection="1">
      <alignment horizontal="left"/>
      <protection locked="0" hidden="1"/>
    </xf>
    <xf numFmtId="0" fontId="65" fillId="7" borderId="145" xfId="10" applyFont="1" applyFill="1" applyBorder="1" applyAlignment="1" applyProtection="1">
      <alignment horizontal="center" vertical="center"/>
      <protection locked="0" hidden="1"/>
    </xf>
    <xf numFmtId="0" fontId="65" fillId="7" borderId="146" xfId="10" applyFont="1" applyFill="1" applyBorder="1" applyAlignment="1" applyProtection="1">
      <alignment horizontal="center" vertical="center"/>
      <protection locked="0" hidden="1"/>
    </xf>
    <xf numFmtId="0" fontId="65" fillId="7" borderId="144" xfId="10" applyFont="1" applyFill="1" applyBorder="1" applyAlignment="1" applyProtection="1">
      <alignment horizontal="center" vertical="center"/>
      <protection locked="0" hidden="1"/>
    </xf>
    <xf numFmtId="0" fontId="21" fillId="3" borderId="60" xfId="6" applyFont="1" applyFill="1" applyBorder="1" applyAlignment="1" applyProtection="1">
      <alignment horizontal="center" vertical="top" wrapText="1"/>
      <protection locked="0" hidden="1"/>
    </xf>
    <xf numFmtId="0" fontId="21" fillId="3" borderId="0" xfId="6" applyFont="1" applyFill="1" applyAlignment="1" applyProtection="1">
      <alignment horizontal="center" vertical="top" wrapText="1"/>
      <protection locked="0" hidden="1"/>
    </xf>
    <xf numFmtId="0" fontId="67" fillId="7" borderId="64" xfId="6" applyFont="1" applyFill="1" applyBorder="1" applyAlignment="1" applyProtection="1">
      <alignment horizontal="center" vertical="top"/>
      <protection locked="0" hidden="1"/>
    </xf>
    <xf numFmtId="0" fontId="67" fillId="7" borderId="0" xfId="6" applyFont="1" applyFill="1" applyAlignment="1" applyProtection="1">
      <alignment horizontal="center" vertical="top"/>
      <protection locked="0" hidden="1"/>
    </xf>
    <xf numFmtId="0" fontId="67" fillId="7" borderId="135" xfId="6" applyFont="1" applyFill="1" applyBorder="1" applyAlignment="1" applyProtection="1">
      <alignment horizontal="center" vertical="top"/>
      <protection locked="0" hidden="1"/>
    </xf>
    <xf numFmtId="0" fontId="67" fillId="0" borderId="64" xfId="6" applyFont="1" applyBorder="1" applyAlignment="1" applyProtection="1">
      <alignment horizontal="left" vertical="top" wrapText="1"/>
      <protection locked="0" hidden="1"/>
    </xf>
    <xf numFmtId="0" fontId="67" fillId="0" borderId="0" xfId="6" applyFont="1" applyAlignment="1" applyProtection="1">
      <alignment horizontal="left" vertical="top" wrapText="1"/>
      <protection locked="0" hidden="1"/>
    </xf>
    <xf numFmtId="0" fontId="67" fillId="0" borderId="135" xfId="6" applyFont="1" applyBorder="1" applyAlignment="1" applyProtection="1">
      <alignment horizontal="left" vertical="top" wrapText="1"/>
      <protection locked="0" hidden="1"/>
    </xf>
    <xf numFmtId="14" fontId="45" fillId="0" borderId="0" xfId="10" applyNumberFormat="1" applyFont="1" applyAlignment="1" applyProtection="1">
      <alignment horizontal="center" vertical="center"/>
      <protection locked="0" hidden="1"/>
    </xf>
    <xf numFmtId="0" fontId="44" fillId="0" borderId="120" xfId="10" applyFont="1" applyBorder="1" applyAlignment="1" applyProtection="1">
      <alignment horizontal="center" vertical="center" wrapText="1"/>
      <protection locked="0" hidden="1"/>
    </xf>
    <xf numFmtId="0" fontId="45" fillId="0" borderId="0" xfId="10" applyFont="1" applyAlignment="1" applyProtection="1">
      <alignment horizontal="center" vertical="center"/>
      <protection locked="0" hidden="1"/>
    </xf>
    <xf numFmtId="0" fontId="67" fillId="0" borderId="66" xfId="6" applyFont="1" applyBorder="1" applyAlignment="1" applyProtection="1">
      <alignment horizontal="left" vertical="top" wrapText="1"/>
      <protection locked="0" hidden="1"/>
    </xf>
    <xf numFmtId="0" fontId="67" fillId="0" borderId="67" xfId="6" applyFont="1" applyBorder="1" applyAlignment="1" applyProtection="1">
      <alignment horizontal="left" vertical="top" wrapText="1"/>
      <protection locked="0" hidden="1"/>
    </xf>
    <xf numFmtId="0" fontId="67" fillId="0" borderId="68" xfId="6" applyFont="1" applyBorder="1" applyAlignment="1" applyProtection="1">
      <alignment horizontal="left" vertical="top" wrapText="1"/>
      <protection locked="0" hidden="1"/>
    </xf>
    <xf numFmtId="0" fontId="23" fillId="0" borderId="64" xfId="7" applyFont="1" applyBorder="1" applyAlignment="1" applyProtection="1">
      <alignment horizontal="center" vertical="center"/>
      <protection locked="0" hidden="1"/>
    </xf>
    <xf numFmtId="0" fontId="23" fillId="0" borderId="0" xfId="7" applyFont="1" applyAlignment="1" applyProtection="1">
      <alignment horizontal="center" vertical="center"/>
      <protection locked="0" hidden="1"/>
    </xf>
    <xf numFmtId="0" fontId="23" fillId="0" borderId="65" xfId="7" applyFont="1" applyBorder="1" applyAlignment="1" applyProtection="1">
      <alignment horizontal="center" vertical="center"/>
      <protection locked="0" hidden="1"/>
    </xf>
    <xf numFmtId="0" fontId="69" fillId="7" borderId="97" xfId="6" applyFont="1" applyFill="1" applyBorder="1" applyAlignment="1" applyProtection="1">
      <alignment horizontal="center" vertical="top"/>
      <protection locked="0" hidden="1"/>
    </xf>
    <xf numFmtId="0" fontId="69" fillId="7" borderId="0" xfId="6" applyFont="1" applyFill="1" applyAlignment="1" applyProtection="1">
      <alignment horizontal="center" vertical="top"/>
      <protection locked="0" hidden="1"/>
    </xf>
    <xf numFmtId="0" fontId="69" fillId="7" borderId="67" xfId="6" applyFont="1" applyFill="1" applyBorder="1" applyAlignment="1" applyProtection="1">
      <alignment horizontal="center" vertical="top"/>
      <protection locked="0" hidden="1"/>
    </xf>
  </cellXfs>
  <cellStyles count="21">
    <cellStyle name="60 % - Accent1" xfId="9" builtinId="32"/>
    <cellStyle name="Accent1" xfId="8" builtinId="29"/>
    <cellStyle name="Milliers" xfId="14" builtinId="3"/>
    <cellStyle name="Milliers [0]" xfId="20" builtinId="6"/>
    <cellStyle name="Milliers 2" xfId="1" xr:uid="{00000000-0005-0000-0000-000004000000}"/>
    <cellStyle name="Milliers 3" xfId="2" xr:uid="{00000000-0005-0000-0000-000005000000}"/>
    <cellStyle name="Milliers 4" xfId="4" xr:uid="{00000000-0005-0000-0000-000006000000}"/>
    <cellStyle name="Milliers 5" xfId="19" xr:uid="{00000000-0005-0000-0000-000007000000}"/>
    <cellStyle name="Monétaire 2" xfId="17" xr:uid="{00000000-0005-0000-0000-000008000000}"/>
    <cellStyle name="Normal" xfId="0" builtinId="0"/>
    <cellStyle name="Normal 2" xfId="3" xr:uid="{00000000-0005-0000-0000-00000A000000}"/>
    <cellStyle name="Normal 2 2" xfId="7" xr:uid="{00000000-0005-0000-0000-00000B000000}"/>
    <cellStyle name="Normal 2 2 2" xfId="12" xr:uid="{00000000-0005-0000-0000-00000C000000}"/>
    <cellStyle name="Normal 3" xfId="5" xr:uid="{00000000-0005-0000-0000-00000D000000}"/>
    <cellStyle name="Normal 3 2" xfId="6" xr:uid="{00000000-0005-0000-0000-00000E000000}"/>
    <cellStyle name="Normal 3 3" xfId="13" xr:uid="{00000000-0005-0000-0000-00000F000000}"/>
    <cellStyle name="Normal 4" xfId="10" xr:uid="{00000000-0005-0000-0000-000010000000}"/>
    <cellStyle name="Normal 4 2" xfId="18" xr:uid="{00000000-0005-0000-0000-000011000000}"/>
    <cellStyle name="Normal 5" xfId="16" xr:uid="{00000000-0005-0000-0000-000012000000}"/>
    <cellStyle name="Normal_BALGENE" xfId="11" xr:uid="{00000000-0005-0000-0000-000013000000}"/>
    <cellStyle name="Pourcentage" xfId="15" builtinId="5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61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0</xdr:rowOff>
    </xdr:from>
    <xdr:to>
      <xdr:col>0</xdr:col>
      <xdr:colOff>1295400</xdr:colOff>
      <xdr:row>8</xdr:row>
      <xdr:rowOff>209550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7625" y="1466850"/>
          <a:ext cx="1247775" cy="2095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fr-FR" sz="1000" b="1" i="0" baseline="0">
              <a:solidFill>
                <a:schemeClr val="bg1"/>
              </a:solidFill>
              <a:latin typeface="Calibri" panose="020F0502020204030204" pitchFamily="34" charset="0"/>
            </a:rPr>
            <a:t>RUBRIQUES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0</xdr:rowOff>
    </xdr:from>
    <xdr:to>
      <xdr:col>0</xdr:col>
      <xdr:colOff>1295400</xdr:colOff>
      <xdr:row>8</xdr:row>
      <xdr:rowOff>209550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47625" y="1533525"/>
          <a:ext cx="1247775" cy="2095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fr-FR" sz="1000" b="1" i="0" baseline="0">
              <a:solidFill>
                <a:schemeClr val="bg1"/>
              </a:solidFill>
              <a:latin typeface="Calibri" panose="020F0502020204030204" pitchFamily="34" charset="0"/>
            </a:rPr>
            <a:t>RUBRIQUES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0</xdr:rowOff>
    </xdr:from>
    <xdr:to>
      <xdr:col>0</xdr:col>
      <xdr:colOff>1295400</xdr:colOff>
      <xdr:row>8</xdr:row>
      <xdr:rowOff>209550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47625" y="1476375"/>
          <a:ext cx="1247775" cy="2095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fr-FR" sz="1000" b="1" i="0" baseline="0">
              <a:solidFill>
                <a:schemeClr val="bg1"/>
              </a:solidFill>
              <a:latin typeface="Calibri" panose="020F0502020204030204" pitchFamily="34" charset="0"/>
            </a:rPr>
            <a:t>RUBRIQUES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</xdr:row>
      <xdr:rowOff>161925</xdr:rowOff>
    </xdr:from>
    <xdr:to>
      <xdr:col>1</xdr:col>
      <xdr:colOff>1295400</xdr:colOff>
      <xdr:row>8</xdr:row>
      <xdr:rowOff>133350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361950" y="1238250"/>
          <a:ext cx="1247775" cy="2095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r>
            <a:rPr lang="fr-FR" sz="1000" b="1" i="0" baseline="0">
              <a:solidFill>
                <a:schemeClr val="bg1"/>
              </a:solidFill>
              <a:latin typeface="Calibri" panose="020F0502020204030204" pitchFamily="34" charset="0"/>
            </a:rPr>
            <a:t>QUALIFICATIONS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190499</xdr:rowOff>
    </xdr:from>
    <xdr:to>
      <xdr:col>0</xdr:col>
      <xdr:colOff>1504950</xdr:colOff>
      <xdr:row>7</xdr:row>
      <xdr:rowOff>190500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28575" y="1333499"/>
          <a:ext cx="1476375" cy="20955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pPr algn="ctr"/>
          <a:r>
            <a:rPr lang="fr-FR" sz="1000" b="1" i="0" baseline="0">
              <a:solidFill>
                <a:schemeClr val="bg1"/>
              </a:solidFill>
              <a:latin typeface="Calibri" panose="020F0502020204030204" pitchFamily="34" charset="0"/>
            </a:rPr>
            <a:t>NATURE DES INDICATIONS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37</xdr:row>
      <xdr:rowOff>19050</xdr:rowOff>
    </xdr:from>
    <xdr:to>
      <xdr:col>0</xdr:col>
      <xdr:colOff>3990975</xdr:colOff>
      <xdr:row>37</xdr:row>
      <xdr:rowOff>371476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00000000-0008-0000-3600-000002000000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61925" y="6781800"/>
              <a:ext cx="3829050" cy="35242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ct val="107000"/>
                </a:lnSpc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800" b="1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𝐑𝐞𝐧𝐭𝐚𝐛𝐢𝐥𝐢𝐭</m:t>
                    </m:r>
                    <m:r>
                      <a:rPr lang="fr-FR" sz="800" b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é </m:t>
                    </m:r>
                    <m:r>
                      <a:rPr lang="fr-FR" sz="800" b="1" i="0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é</m:t>
                    </m:r>
                    <m:r>
                      <a:rPr lang="fr-FR" sz="800" b="1" i="0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𝐜𝐨𝐧𝐨𝐦𝐢𝐪𝐮𝐞</m:t>
                    </m:r>
                    <m:r>
                      <a:rPr lang="fr-FR" sz="800" b="1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=</m:t>
                    </m:r>
                    <m:f>
                      <m:fPr>
                        <m:ctrlPr>
                          <a:rPr lang="fr-FR" sz="800" b="1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fPr>
                      <m:num>
                        <m:r>
                          <a:rPr lang="fr-FR" sz="800" b="1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𝐑</m:t>
                        </m:r>
                        <m:r>
                          <a:rPr lang="fr-FR" sz="800" b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é</m:t>
                        </m:r>
                        <m:r>
                          <a:rPr lang="fr-FR" sz="800" b="1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𝐬𝐮𝐥𝐭𝐚𝐭</m:t>
                        </m:r>
                        <m:r>
                          <a:rPr lang="fr-FR" sz="800" b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</m:t>
                        </m:r>
                        <m:r>
                          <a:rPr lang="fr-FR" sz="800" b="1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𝒅</m:t>
                        </m:r>
                        <m:r>
                          <a:rPr lang="fr-FR" sz="800" b="1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′</m:t>
                        </m:r>
                        <m:r>
                          <a:rPr lang="fr-FR" sz="800" b="1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𝐞𝐱𝐩𝐥𝐨𝐢𝐭𝐚𝐭𝐢𝐨𝐧</m:t>
                        </m:r>
                        <m:r>
                          <a:rPr lang="fr-FR" sz="800" b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(</m:t>
                        </m:r>
                        <m:r>
                          <a:rPr lang="fr-FR" sz="800" b="1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𝐚</m:t>
                        </m:r>
                        <m:r>
                          <a:rPr lang="fr-FR" sz="800" b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)</m:t>
                        </m:r>
                      </m:num>
                      <m:den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𝐜𝐚𝐩𝐢𝐭𝐚𝐮𝐱</m:t>
                        </m:r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</m:t>
                        </m:r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𝐩𝐫𝐨𝐩𝐫𝐞𝐬</m:t>
                        </m:r>
                      </m:den>
                    </m:f>
                    <m:r>
                      <a:rPr lang="fr-FR" sz="800" b="1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+</m:t>
                    </m:r>
                    <m:r>
                      <a:rPr lang="fr-FR" sz="800" b="1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𝐝𝐞𝐭𝐭𝐞𝐬</m:t>
                    </m:r>
                    <m:r>
                      <a:rPr lang="fr-FR" sz="800" b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 </m:t>
                    </m:r>
                    <m:r>
                      <a:rPr lang="fr-FR" sz="800" b="1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𝐟𝐢𝐧𝐚𝐧𝐜𝐢</m:t>
                    </m:r>
                    <m:r>
                      <a:rPr lang="fr-FR" sz="800" b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è</m:t>
                    </m:r>
                    <m:r>
                      <a:rPr lang="fr-FR" sz="800" b="1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𝐫𝐞𝐬</m:t>
                    </m:r>
                  </m:oMath>
                </m:oMathPara>
              </a14:m>
              <a:endParaRPr lang="fr-FR" sz="800" b="1">
                <a:effectLst/>
                <a:latin typeface="Calibri Light (En-têtes)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endParaRPr lang="fr-FR" sz="1100"/>
            </a:p>
          </xdr:txBody>
        </xdr:sp>
      </mc:Choice>
      <mc:Fallback xmlns="">
        <xdr:sp macro="" textlink="">
          <xdr:nvSpPr>
            <xdr:cNvPr id="2" name="ZoneTexte 1"/>
            <xdr:cNvSpPr txBox="1">
              <a:spLocks noChangeAspect="1"/>
            </xdr:cNvSpPr>
          </xdr:nvSpPr>
          <xdr:spPr>
            <a:xfrm>
              <a:off x="161925" y="6781800"/>
              <a:ext cx="3829050" cy="35242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ct val="107000"/>
                </a:lnSpc>
                <a:spcAft>
                  <a:spcPts val="0"/>
                </a:spcAft>
              </a:pPr>
              <a:r>
                <a:rPr lang="fr-FR" sz="800" b="1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𝐑𝐞𝐧𝐭𝐚𝐛𝐢𝐥𝐢𝐭é é𝐜𝐨𝐧𝐨𝐦𝐢𝐪𝐮𝐞=</a:t>
              </a:r>
              <a:r>
                <a:rPr lang="fr-FR" sz="800" b="1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(</a:t>
              </a:r>
              <a:r>
                <a:rPr lang="fr-FR" sz="800" b="1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𝐑é𝐬𝐮𝐥𝐭𝐚𝐭 𝒅′𝐞𝐱𝐩𝐥𝐨𝐢𝐭𝐚𝐭𝐢𝐨𝐧 (𝐚))/(𝐜𝐚𝐩𝐢𝐭𝐚𝐮𝐱 𝐩𝐫𝐨𝐩𝐫𝐞𝐬)+𝐝𝐞𝐭𝐭𝐞𝐬 𝐟𝐢𝐧𝐚𝐧𝐜𝐢è𝐫𝐞𝐬</a:t>
              </a:r>
              <a:endParaRPr lang="fr-FR" sz="800" b="1">
                <a:effectLst/>
                <a:latin typeface="Calibri Light (En-têtes)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endParaRPr lang="fr-FR" sz="1100"/>
            </a:p>
          </xdr:txBody>
        </xdr:sp>
      </mc:Fallback>
    </mc:AlternateContent>
    <xdr:clientData/>
  </xdr:twoCellAnchor>
  <xdr:twoCellAnchor>
    <xdr:from>
      <xdr:col>0</xdr:col>
      <xdr:colOff>114301</xdr:colOff>
      <xdr:row>38</xdr:row>
      <xdr:rowOff>19050</xdr:rowOff>
    </xdr:from>
    <xdr:to>
      <xdr:col>0</xdr:col>
      <xdr:colOff>2543175</xdr:colOff>
      <xdr:row>38</xdr:row>
      <xdr:rowOff>371476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00000000-0008-0000-3600-000003000000}"/>
                </a:ext>
              </a:extLst>
            </xdr:cNvPr>
            <xdr:cNvSpPr txBox="1"/>
          </xdr:nvSpPr>
          <xdr:spPr>
            <a:xfrm>
              <a:off x="114301" y="7181850"/>
              <a:ext cx="2428874" cy="35242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ct val="107000"/>
                </a:lnSpc>
                <a:spcAft>
                  <a:spcPts val="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800" b="1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𝐑𝐞𝐧𝐭𝐚𝐛𝐢𝐥𝐢𝐭</m:t>
                    </m:r>
                    <m:r>
                      <a:rPr lang="fr-FR" sz="800" b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é </m:t>
                    </m:r>
                    <m:r>
                      <a:rPr lang="fr-FR" sz="800" b="1" i="0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𝐟𝐢𝐧𝐚𝐧𝐜𝐢</m:t>
                    </m:r>
                    <m:r>
                      <a:rPr lang="fr-FR" sz="800" b="1" i="0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è</m:t>
                    </m:r>
                    <m:r>
                      <a:rPr lang="fr-FR" sz="800" b="1" i="0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𝐫</m:t>
                    </m:r>
                    <m:r>
                      <a:rPr lang="fr-FR" sz="800" b="1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𝒆</m:t>
                    </m:r>
                    <m:r>
                      <a:rPr lang="fr-FR" sz="800" b="1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=</m:t>
                    </m:r>
                    <m:f>
                      <m:fPr>
                        <m:ctrlPr>
                          <a:rPr lang="fr-FR" sz="800" b="1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fPr>
                      <m:num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𝐑</m:t>
                        </m:r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é</m:t>
                        </m:r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𝐬𝐮𝐥𝐭𝐚𝐭</m:t>
                        </m:r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</m:t>
                        </m:r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𝐧𝐞𝐭</m:t>
                        </m:r>
                      </m:num>
                      <m:den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𝐜𝐚𝐩𝐢𝐭𝐚𝐮𝐱</m:t>
                        </m:r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</m:t>
                        </m:r>
                        <m:r>
                          <a:rPr lang="fr-FR" sz="800" b="1" i="0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𝐩𝐫𝐨𝐩𝐫𝐞𝐬</m:t>
                        </m:r>
                      </m:den>
                    </m:f>
                  </m:oMath>
                </m:oMathPara>
              </a14:m>
              <a:endParaRPr lang="fr-FR" sz="800" b="1" i="0">
                <a:effectLst/>
                <a:latin typeface="Calibri Light (En-têtes)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endParaRPr lang="fr-FR" sz="1100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114301" y="7181850"/>
              <a:ext cx="2428874" cy="35242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ct val="107000"/>
                </a:lnSpc>
                <a:spcAft>
                  <a:spcPts val="0"/>
                </a:spcAft>
              </a:pPr>
              <a:r>
                <a:rPr lang="fr-FR" sz="800" b="1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𝐑𝐞𝐧𝐭𝐚𝐛𝐢𝐥𝐢𝐭é 𝐟𝐢𝐧𝐚𝐧𝐜𝐢è𝐫𝒆=</a:t>
              </a:r>
              <a:r>
                <a:rPr lang="fr-FR" sz="800" b="1" i="0"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(</a:t>
              </a:r>
              <a:r>
                <a:rPr lang="fr-FR" sz="800" b="1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𝐑é𝐬𝐮𝐥𝐭𝐚𝐭 𝐧𝐞𝐭)/(𝐜𝐚𝐩𝐢𝐭𝐚𝐮𝐱 𝐩𝐫𝐨𝐩𝐫𝐞𝐬)</a:t>
              </a:r>
              <a:endParaRPr lang="fr-FR" sz="800" b="1" i="0">
                <a:effectLst/>
                <a:latin typeface="Calibri Light (En-têtes)"/>
                <a:ea typeface="Calibri" panose="020F0502020204030204" pitchFamily="34" charset="0"/>
                <a:cs typeface="Times New Roman" panose="02020603050405020304" pitchFamily="18" charset="0"/>
              </a:endParaRPr>
            </a:p>
            <a:p>
              <a:endParaRPr lang="fr-FR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3"/>
  <sheetViews>
    <sheetView showGridLines="0" workbookViewId="0">
      <selection activeCell="N49" sqref="N49:AJ49"/>
    </sheetView>
  </sheetViews>
  <sheetFormatPr baseColWidth="10" defaultColWidth="15.69921875" defaultRowHeight="12.75" customHeight="1"/>
  <cols>
    <col min="1" max="1" width="4.5" style="88" customWidth="1"/>
    <col min="2" max="2" width="2.296875" style="88" customWidth="1"/>
    <col min="3" max="32" width="3.5" style="88" customWidth="1"/>
    <col min="33" max="33" width="1.69921875" style="88" customWidth="1"/>
    <col min="34" max="35" width="3.5" style="88" customWidth="1"/>
    <col min="36" max="36" width="2" style="88" customWidth="1"/>
    <col min="37" max="37" width="5.796875" style="88" customWidth="1"/>
    <col min="38" max="38" width="3.5" style="88" customWidth="1"/>
    <col min="39" max="39" width="2.296875" style="88" customWidth="1"/>
    <col min="40" max="256" width="15.69921875" style="88" customWidth="1"/>
    <col min="257" max="16384" width="15.69921875" style="112"/>
  </cols>
  <sheetData>
    <row r="1" spans="1:39" s="88" customFormat="1" ht="12.75" customHeight="1">
      <c r="A1" s="491"/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  <c r="AL1" s="492"/>
      <c r="AM1" s="493"/>
    </row>
    <row r="2" spans="1:39" s="88" customFormat="1" ht="12.75" customHeight="1">
      <c r="A2" s="494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495"/>
    </row>
    <row r="3" spans="1:39" s="88" customFormat="1" ht="12.75" customHeight="1">
      <c r="A3" s="494"/>
      <c r="B3" s="90" t="s">
        <v>0</v>
      </c>
      <c r="C3" s="89"/>
      <c r="D3" s="89"/>
      <c r="E3" s="89"/>
      <c r="F3" s="89"/>
      <c r="G3" s="89"/>
      <c r="H3" s="89"/>
      <c r="I3" s="812" t="s">
        <v>1</v>
      </c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495"/>
    </row>
    <row r="4" spans="1:39" s="88" customFormat="1" ht="12.75" customHeight="1">
      <c r="A4" s="494"/>
      <c r="B4" s="91"/>
      <c r="C4" s="89"/>
      <c r="D4" s="89"/>
      <c r="E4" s="89"/>
      <c r="F4" s="89"/>
      <c r="G4" s="89"/>
      <c r="H4" s="89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495"/>
    </row>
    <row r="5" spans="1:39" s="88" customFormat="1" ht="12.75" customHeight="1">
      <c r="A5" s="494"/>
      <c r="B5" s="90" t="s">
        <v>2</v>
      </c>
      <c r="C5" s="89"/>
      <c r="D5" s="89"/>
      <c r="E5" s="89"/>
      <c r="F5" s="89"/>
      <c r="G5" s="89"/>
      <c r="H5" s="89"/>
      <c r="I5" s="812" t="s">
        <v>3</v>
      </c>
      <c r="J5" s="813"/>
      <c r="K5" s="813"/>
      <c r="L5" s="813"/>
      <c r="M5" s="813"/>
      <c r="N5" s="813"/>
      <c r="O5" s="813"/>
      <c r="P5" s="813"/>
      <c r="Q5" s="813"/>
      <c r="R5" s="813"/>
      <c r="S5" s="813"/>
      <c r="T5" s="813"/>
      <c r="U5" s="813"/>
      <c r="V5" s="813"/>
      <c r="W5" s="813"/>
      <c r="X5" s="813"/>
      <c r="Y5" s="813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495"/>
    </row>
    <row r="6" spans="1:39" s="88" customFormat="1" ht="12.75" customHeight="1">
      <c r="A6" s="494"/>
      <c r="B6" s="91"/>
      <c r="C6" s="89"/>
      <c r="D6" s="89"/>
      <c r="E6" s="89"/>
      <c r="F6" s="89"/>
      <c r="G6" s="89"/>
      <c r="H6" s="89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495"/>
    </row>
    <row r="7" spans="1:39" s="88" customFormat="1" ht="12.75" customHeight="1">
      <c r="A7" s="494"/>
      <c r="B7" s="90" t="s">
        <v>4</v>
      </c>
      <c r="C7" s="89"/>
      <c r="D7" s="89"/>
      <c r="E7" s="89"/>
      <c r="F7" s="89"/>
      <c r="G7" s="89"/>
      <c r="H7" s="89"/>
      <c r="I7" s="812" t="s">
        <v>5</v>
      </c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495"/>
    </row>
    <row r="8" spans="1:39" s="88" customFormat="1" ht="12.75" customHeight="1">
      <c r="A8" s="494"/>
      <c r="B8" s="89"/>
      <c r="C8" s="89"/>
      <c r="D8" s="89"/>
      <c r="E8" s="89"/>
      <c r="F8" s="89"/>
      <c r="G8" s="89"/>
      <c r="H8" s="89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495"/>
    </row>
    <row r="9" spans="1:39" s="88" customFormat="1" ht="12.75" customHeight="1">
      <c r="A9" s="494"/>
      <c r="B9" s="89"/>
      <c r="C9" s="89"/>
      <c r="D9" s="89"/>
      <c r="E9" s="89"/>
      <c r="F9" s="89"/>
      <c r="G9" s="89"/>
      <c r="H9" s="89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495"/>
    </row>
    <row r="10" spans="1:39" s="88" customFormat="1" ht="12.75" customHeight="1">
      <c r="A10" s="494"/>
      <c r="B10" s="89"/>
      <c r="C10" s="89"/>
      <c r="D10" s="89"/>
      <c r="E10" s="89"/>
      <c r="F10" s="89"/>
      <c r="G10" s="89"/>
      <c r="H10" s="89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495"/>
    </row>
    <row r="11" spans="1:39" s="88" customFormat="1" ht="12.75" customHeight="1">
      <c r="A11" s="494"/>
      <c r="B11" s="89"/>
      <c r="C11" s="89"/>
      <c r="D11" s="89"/>
      <c r="E11" s="89"/>
      <c r="F11" s="89"/>
      <c r="G11" s="89"/>
      <c r="H11" s="89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495"/>
    </row>
    <row r="12" spans="1:39" s="88" customFormat="1" ht="12.75" customHeight="1">
      <c r="A12" s="494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495"/>
    </row>
    <row r="13" spans="1:39" s="88" customFormat="1" ht="12.75" customHeight="1">
      <c r="A13" s="494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495"/>
    </row>
    <row r="14" spans="1:39" s="88" customFormat="1" ht="12.75" customHeight="1">
      <c r="A14" s="494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495"/>
    </row>
    <row r="15" spans="1:39" s="88" customFormat="1" ht="12.75" customHeight="1">
      <c r="A15" s="496"/>
      <c r="B15" s="809" t="s">
        <v>1491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0"/>
      <c r="O15" s="810"/>
      <c r="P15" s="810"/>
      <c r="Q15" s="810"/>
      <c r="R15" s="810"/>
      <c r="S15" s="810"/>
      <c r="T15" s="810"/>
      <c r="U15" s="810"/>
      <c r="V15" s="810"/>
      <c r="W15" s="810"/>
      <c r="X15" s="810"/>
      <c r="Y15" s="810"/>
      <c r="Z15" s="810"/>
      <c r="AA15" s="810"/>
      <c r="AB15" s="810"/>
      <c r="AC15" s="810"/>
      <c r="AD15" s="810"/>
      <c r="AE15" s="810"/>
      <c r="AF15" s="810"/>
      <c r="AG15" s="810"/>
      <c r="AH15" s="810"/>
      <c r="AI15" s="810"/>
      <c r="AJ15" s="810"/>
      <c r="AK15" s="810"/>
      <c r="AL15" s="811"/>
      <c r="AM15" s="497"/>
    </row>
    <row r="16" spans="1:39" s="88" customFormat="1" ht="12.75" customHeight="1">
      <c r="A16" s="498"/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1"/>
      <c r="AG16" s="471"/>
      <c r="AH16" s="471"/>
      <c r="AI16" s="471"/>
      <c r="AJ16" s="471"/>
      <c r="AK16" s="471"/>
      <c r="AL16" s="471"/>
      <c r="AM16" s="499"/>
    </row>
    <row r="17" spans="1:39" s="88" customFormat="1" ht="12.75" customHeight="1">
      <c r="A17" s="498"/>
      <c r="B17" s="471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1"/>
      <c r="AL17" s="471"/>
      <c r="AM17" s="499"/>
    </row>
    <row r="18" spans="1:39" s="88" customFormat="1" ht="12.75" customHeight="1">
      <c r="A18" s="498"/>
      <c r="B18" s="471"/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471"/>
      <c r="AK18" s="471"/>
      <c r="AL18" s="471"/>
      <c r="AM18" s="499"/>
    </row>
    <row r="19" spans="1:39" s="88" customFormat="1" ht="12.75" customHeight="1">
      <c r="A19" s="494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495"/>
    </row>
    <row r="20" spans="1:39" s="88" customFormat="1" ht="12.75" customHeight="1">
      <c r="A20" s="494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495"/>
    </row>
    <row r="21" spans="1:39" s="88" customFormat="1" ht="12.75" customHeight="1">
      <c r="A21" s="788" t="s">
        <v>6</v>
      </c>
      <c r="B21" s="789"/>
      <c r="C21" s="789"/>
      <c r="D21" s="789"/>
      <c r="E21" s="789"/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789"/>
      <c r="AH21" s="789"/>
      <c r="AI21" s="789"/>
      <c r="AJ21" s="789"/>
      <c r="AK21" s="789"/>
      <c r="AL21" s="789"/>
      <c r="AM21" s="790"/>
    </row>
    <row r="22" spans="1:39" s="88" customFormat="1" ht="12.75" customHeight="1">
      <c r="A22" s="788"/>
      <c r="B22" s="789"/>
      <c r="C22" s="789"/>
      <c r="D22" s="789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789"/>
      <c r="AH22" s="789"/>
      <c r="AI22" s="789"/>
      <c r="AJ22" s="789"/>
      <c r="AK22" s="789"/>
      <c r="AL22" s="789"/>
      <c r="AM22" s="790"/>
    </row>
    <row r="23" spans="1:39" s="88" customFormat="1" ht="12.75" customHeight="1" thickBot="1">
      <c r="A23" s="494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93"/>
      <c r="S23" s="93"/>
      <c r="T23" s="93"/>
      <c r="U23" s="93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495"/>
    </row>
    <row r="24" spans="1:39" s="88" customFormat="1" ht="12.75" customHeight="1">
      <c r="A24" s="494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7"/>
      <c r="S24" s="87"/>
      <c r="T24" s="87"/>
      <c r="U24" s="87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495"/>
    </row>
    <row r="25" spans="1:39" s="88" customFormat="1" ht="12.75" customHeight="1">
      <c r="A25" s="500"/>
      <c r="B25" s="814" t="s">
        <v>7</v>
      </c>
      <c r="C25" s="814"/>
      <c r="D25" s="814"/>
      <c r="E25" s="814"/>
      <c r="F25" s="814"/>
      <c r="G25" s="814"/>
      <c r="H25" s="814"/>
      <c r="I25" s="814"/>
      <c r="J25" s="814"/>
      <c r="K25" s="814"/>
      <c r="L25" s="94"/>
      <c r="M25" s="815">
        <v>45657</v>
      </c>
      <c r="N25" s="815"/>
      <c r="O25" s="815"/>
      <c r="P25" s="815"/>
      <c r="Q25" s="815"/>
      <c r="R25" s="815"/>
      <c r="S25" s="815"/>
      <c r="T25" s="815"/>
      <c r="U25" s="815"/>
      <c r="V25" s="815"/>
      <c r="W25" s="815"/>
      <c r="X25" s="815"/>
      <c r="Y25" s="815"/>
      <c r="Z25" s="815"/>
      <c r="AA25" s="815"/>
      <c r="AB25" s="815"/>
      <c r="AC25" s="815"/>
      <c r="AD25" s="815"/>
      <c r="AE25" s="815"/>
      <c r="AF25" s="815"/>
      <c r="AG25" s="815"/>
      <c r="AH25" s="815"/>
      <c r="AI25" s="815"/>
      <c r="AJ25" s="815"/>
      <c r="AK25" s="815"/>
      <c r="AL25" s="94"/>
      <c r="AM25" s="501"/>
    </row>
    <row r="26" spans="1:39" s="88" customFormat="1" ht="12.75" customHeight="1" thickBot="1">
      <c r="A26" s="494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95"/>
      <c r="P26" s="89"/>
      <c r="Q26" s="89"/>
      <c r="R26" s="93"/>
      <c r="S26" s="93"/>
      <c r="T26" s="93"/>
      <c r="U26" s="93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495"/>
    </row>
    <row r="27" spans="1:39" s="88" customFormat="1" ht="12.75" customHeight="1">
      <c r="A27" s="494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7"/>
      <c r="S27" s="87"/>
      <c r="T27" s="87"/>
      <c r="U27" s="87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495"/>
    </row>
    <row r="28" spans="1:39" s="88" customFormat="1" ht="12.75" customHeight="1">
      <c r="A28" s="788" t="s">
        <v>8</v>
      </c>
      <c r="B28" s="789"/>
      <c r="C28" s="789"/>
      <c r="D28" s="789"/>
      <c r="E28" s="789"/>
      <c r="F28" s="789"/>
      <c r="G28" s="789"/>
      <c r="H28" s="789"/>
      <c r="I28" s="789"/>
      <c r="J28" s="789"/>
      <c r="K28" s="789"/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89"/>
      <c r="W28" s="789"/>
      <c r="X28" s="789"/>
      <c r="Y28" s="789"/>
      <c r="Z28" s="789"/>
      <c r="AA28" s="789"/>
      <c r="AB28" s="789"/>
      <c r="AC28" s="789"/>
      <c r="AD28" s="789"/>
      <c r="AE28" s="789"/>
      <c r="AF28" s="789"/>
      <c r="AG28" s="789"/>
      <c r="AH28" s="789"/>
      <c r="AI28" s="789"/>
      <c r="AJ28" s="789"/>
      <c r="AK28" s="789"/>
      <c r="AL28" s="789"/>
      <c r="AM28" s="790"/>
    </row>
    <row r="29" spans="1:39" s="88" customFormat="1" ht="12.75" customHeight="1">
      <c r="A29" s="494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495"/>
    </row>
    <row r="30" spans="1:39" s="88" customFormat="1" ht="12.75" customHeight="1">
      <c r="A30" s="494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495"/>
    </row>
    <row r="31" spans="1:39" s="88" customFormat="1" ht="12.75" customHeight="1">
      <c r="A31" s="494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495"/>
    </row>
    <row r="32" spans="1:39" s="88" customFormat="1" ht="12.75" customHeight="1">
      <c r="A32" s="494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495"/>
    </row>
    <row r="33" spans="1:39" s="88" customFormat="1" ht="12.75" customHeight="1">
      <c r="A33" s="494"/>
      <c r="B33" s="89"/>
      <c r="C33" s="90" t="s">
        <v>9</v>
      </c>
      <c r="D33" s="89"/>
      <c r="E33" s="89"/>
      <c r="F33" s="89"/>
      <c r="G33" s="89"/>
      <c r="H33" s="89"/>
      <c r="I33" s="89"/>
      <c r="J33" s="89"/>
      <c r="K33" s="89"/>
      <c r="L33" s="800" t="s">
        <v>1492</v>
      </c>
      <c r="M33" s="801"/>
      <c r="N33" s="801"/>
      <c r="O33" s="801"/>
      <c r="P33" s="801"/>
      <c r="Q33" s="801"/>
      <c r="R33" s="801"/>
      <c r="S33" s="801"/>
      <c r="T33" s="801"/>
      <c r="U33" s="801"/>
      <c r="V33" s="801"/>
      <c r="W33" s="801"/>
      <c r="X33" s="801"/>
      <c r="Y33" s="801"/>
      <c r="Z33" s="801"/>
      <c r="AA33" s="801"/>
      <c r="AB33" s="801"/>
      <c r="AC33" s="801"/>
      <c r="AD33" s="801"/>
      <c r="AE33" s="801"/>
      <c r="AF33" s="801"/>
      <c r="AG33" s="801"/>
      <c r="AH33" s="801"/>
      <c r="AI33" s="801"/>
      <c r="AJ33" s="801"/>
      <c r="AK33" s="802"/>
      <c r="AL33" s="89"/>
      <c r="AM33" s="495"/>
    </row>
    <row r="34" spans="1:39" s="88" customFormat="1" ht="12.75" customHeight="1">
      <c r="A34" s="494"/>
      <c r="B34" s="89"/>
      <c r="C34" s="96" t="s">
        <v>10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495"/>
    </row>
    <row r="35" spans="1:39" s="88" customFormat="1" ht="12.75" customHeight="1">
      <c r="A35" s="494"/>
      <c r="B35" s="89"/>
      <c r="C35" s="96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495"/>
    </row>
    <row r="36" spans="1:39" s="88" customFormat="1" ht="12.75" customHeight="1">
      <c r="A36" s="494"/>
      <c r="B36" s="89"/>
      <c r="C36" s="96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495"/>
    </row>
    <row r="37" spans="1:39" s="88" customFormat="1" ht="12.75" customHeight="1">
      <c r="A37" s="494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495"/>
    </row>
    <row r="38" spans="1:39" s="88" customFormat="1" ht="12.75" customHeight="1">
      <c r="A38" s="494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495"/>
    </row>
    <row r="39" spans="1:39" s="88" customFormat="1" ht="12.75" customHeight="1">
      <c r="A39" s="494"/>
      <c r="B39" s="89"/>
      <c r="C39" s="90" t="s">
        <v>11</v>
      </c>
      <c r="D39" s="89"/>
      <c r="E39" s="89"/>
      <c r="F39" s="89"/>
      <c r="G39" s="89"/>
      <c r="H39" s="797" t="s">
        <v>1493</v>
      </c>
      <c r="I39" s="798"/>
      <c r="J39" s="798"/>
      <c r="K39" s="798"/>
      <c r="L39" s="798"/>
      <c r="M39" s="798"/>
      <c r="N39" s="798"/>
      <c r="O39" s="798"/>
      <c r="P39" s="798"/>
      <c r="Q39" s="798"/>
      <c r="R39" s="798"/>
      <c r="S39" s="798"/>
      <c r="T39" s="798"/>
      <c r="U39" s="798"/>
      <c r="V39" s="798"/>
      <c r="W39" s="798"/>
      <c r="X39" s="798"/>
      <c r="Y39" s="798"/>
      <c r="Z39" s="798"/>
      <c r="AA39" s="798"/>
      <c r="AB39" s="798"/>
      <c r="AC39" s="798"/>
      <c r="AD39" s="798"/>
      <c r="AE39" s="798"/>
      <c r="AF39" s="798"/>
      <c r="AG39" s="798"/>
      <c r="AH39" s="798"/>
      <c r="AI39" s="798"/>
      <c r="AJ39" s="798"/>
      <c r="AK39" s="799"/>
      <c r="AL39" s="89"/>
      <c r="AM39" s="495"/>
    </row>
    <row r="40" spans="1:39" s="88" customFormat="1" ht="12.75" customHeight="1">
      <c r="A40" s="494"/>
      <c r="B40" s="89"/>
      <c r="C40" s="90"/>
      <c r="D40" s="89"/>
      <c r="E40" s="89"/>
      <c r="F40" s="89"/>
      <c r="G40" s="89"/>
      <c r="H40" s="474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475"/>
      <c r="AF40" s="475"/>
      <c r="AG40" s="475"/>
      <c r="AH40" s="475"/>
      <c r="AI40" s="475"/>
      <c r="AJ40" s="475"/>
      <c r="AK40" s="476"/>
      <c r="AL40" s="89"/>
      <c r="AM40" s="495"/>
    </row>
    <row r="41" spans="1:39" s="88" customFormat="1" ht="12.75" customHeight="1">
      <c r="A41" s="494"/>
      <c r="B41" s="89"/>
      <c r="C41" s="90"/>
      <c r="D41" s="89"/>
      <c r="E41" s="89"/>
      <c r="F41" s="89"/>
      <c r="G41" s="89"/>
      <c r="H41" s="474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  <c r="AB41" s="475"/>
      <c r="AC41" s="475"/>
      <c r="AD41" s="475"/>
      <c r="AE41" s="475"/>
      <c r="AF41" s="475"/>
      <c r="AG41" s="475"/>
      <c r="AH41" s="475"/>
      <c r="AI41" s="475"/>
      <c r="AJ41" s="475"/>
      <c r="AK41" s="476"/>
      <c r="AL41" s="89"/>
      <c r="AM41" s="495"/>
    </row>
    <row r="42" spans="1:39" s="88" customFormat="1" ht="12.75" customHeight="1">
      <c r="A42" s="494"/>
      <c r="B42" s="89"/>
      <c r="C42" s="91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495"/>
    </row>
    <row r="43" spans="1:39" s="88" customFormat="1" ht="12.75" customHeight="1">
      <c r="A43" s="494"/>
      <c r="B43" s="89"/>
      <c r="C43" s="91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495"/>
    </row>
    <row r="44" spans="1:39" s="88" customFormat="1" ht="12.75" customHeight="1">
      <c r="A44" s="494"/>
      <c r="B44" s="89"/>
      <c r="C44" s="90" t="s">
        <v>12</v>
      </c>
      <c r="D44" s="89"/>
      <c r="E44" s="89"/>
      <c r="F44" s="89"/>
      <c r="G44" s="89"/>
      <c r="H44" s="89"/>
      <c r="I44" s="89"/>
      <c r="J44" s="800" t="s">
        <v>1494</v>
      </c>
      <c r="K44" s="801"/>
      <c r="L44" s="801"/>
      <c r="M44" s="801"/>
      <c r="N44" s="801"/>
      <c r="O44" s="801"/>
      <c r="P44" s="801"/>
      <c r="Q44" s="801"/>
      <c r="R44" s="801"/>
      <c r="S44" s="801"/>
      <c r="T44" s="801"/>
      <c r="U44" s="801"/>
      <c r="V44" s="801"/>
      <c r="W44" s="801"/>
      <c r="X44" s="801"/>
      <c r="Y44" s="801"/>
      <c r="Z44" s="801"/>
      <c r="AA44" s="801"/>
      <c r="AB44" s="801"/>
      <c r="AC44" s="801"/>
      <c r="AD44" s="801"/>
      <c r="AE44" s="801"/>
      <c r="AF44" s="801"/>
      <c r="AG44" s="801"/>
      <c r="AH44" s="801"/>
      <c r="AI44" s="801"/>
      <c r="AJ44" s="801"/>
      <c r="AK44" s="802"/>
      <c r="AL44" s="89"/>
      <c r="AM44" s="495"/>
    </row>
    <row r="45" spans="1:39" s="88" customFormat="1" ht="12.75" customHeight="1">
      <c r="A45" s="494"/>
      <c r="B45" s="89"/>
      <c r="C45" s="90"/>
      <c r="D45" s="89"/>
      <c r="E45" s="89"/>
      <c r="F45" s="89"/>
      <c r="G45" s="89"/>
      <c r="H45" s="89"/>
      <c r="I45" s="89"/>
      <c r="J45" s="474"/>
      <c r="K45" s="475"/>
      <c r="L45" s="475"/>
      <c r="M45" s="475"/>
      <c r="N45" s="475"/>
      <c r="O45" s="475"/>
      <c r="P45" s="475"/>
      <c r="Q45" s="475"/>
      <c r="R45" s="475"/>
      <c r="S45" s="475"/>
      <c r="T45" s="475"/>
      <c r="U45" s="475"/>
      <c r="V45" s="475"/>
      <c r="W45" s="475"/>
      <c r="X45" s="475"/>
      <c r="Y45" s="475"/>
      <c r="Z45" s="475"/>
      <c r="AA45" s="475"/>
      <c r="AB45" s="475"/>
      <c r="AC45" s="475"/>
      <c r="AD45" s="475"/>
      <c r="AE45" s="475"/>
      <c r="AF45" s="475"/>
      <c r="AG45" s="475"/>
      <c r="AH45" s="475"/>
      <c r="AI45" s="475"/>
      <c r="AJ45" s="475"/>
      <c r="AK45" s="476"/>
      <c r="AL45" s="89"/>
      <c r="AM45" s="495"/>
    </row>
    <row r="46" spans="1:39" s="88" customFormat="1" ht="12.75" customHeight="1">
      <c r="A46" s="494"/>
      <c r="B46" s="89"/>
      <c r="C46" s="90"/>
      <c r="D46" s="89"/>
      <c r="E46" s="89"/>
      <c r="F46" s="89"/>
      <c r="G46" s="89"/>
      <c r="H46" s="89"/>
      <c r="I46" s="89"/>
      <c r="J46" s="474"/>
      <c r="K46" s="475"/>
      <c r="L46" s="475"/>
      <c r="M46" s="475"/>
      <c r="N46" s="475"/>
      <c r="O46" s="475"/>
      <c r="P46" s="475"/>
      <c r="Q46" s="475"/>
      <c r="R46" s="475"/>
      <c r="S46" s="475"/>
      <c r="T46" s="475"/>
      <c r="U46" s="475"/>
      <c r="V46" s="475"/>
      <c r="W46" s="475"/>
      <c r="X46" s="475"/>
      <c r="Y46" s="475"/>
      <c r="Z46" s="475"/>
      <c r="AA46" s="475"/>
      <c r="AB46" s="475"/>
      <c r="AC46" s="475"/>
      <c r="AD46" s="475"/>
      <c r="AE46" s="475"/>
      <c r="AF46" s="475"/>
      <c r="AG46" s="475"/>
      <c r="AH46" s="475"/>
      <c r="AI46" s="475"/>
      <c r="AJ46" s="475"/>
      <c r="AK46" s="476"/>
      <c r="AL46" s="89"/>
      <c r="AM46" s="495"/>
    </row>
    <row r="47" spans="1:39" s="88" customFormat="1" ht="12.75" customHeight="1">
      <c r="A47" s="494"/>
      <c r="B47" s="89"/>
      <c r="C47" s="91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471"/>
      <c r="O47" s="471"/>
      <c r="P47" s="471"/>
      <c r="Q47" s="471"/>
      <c r="R47" s="471"/>
      <c r="S47" s="471"/>
      <c r="T47" s="471"/>
      <c r="U47" s="471"/>
      <c r="V47" s="471"/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89"/>
      <c r="AH47" s="89"/>
      <c r="AI47" s="89"/>
      <c r="AJ47" s="89"/>
      <c r="AK47" s="89"/>
      <c r="AL47" s="89"/>
      <c r="AM47" s="495"/>
    </row>
    <row r="48" spans="1:39" s="88" customFormat="1" ht="12.75" customHeight="1">
      <c r="A48" s="494"/>
      <c r="B48" s="89"/>
      <c r="C48" s="91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495"/>
    </row>
    <row r="49" spans="1:39" s="88" customFormat="1" ht="12.75" customHeight="1">
      <c r="A49" s="494"/>
      <c r="B49" s="89"/>
      <c r="C49" s="90" t="s">
        <v>13</v>
      </c>
      <c r="D49" s="89"/>
      <c r="E49" s="89"/>
      <c r="F49" s="89"/>
      <c r="G49" s="89"/>
      <c r="H49" s="89"/>
      <c r="I49" s="89"/>
      <c r="J49" s="89"/>
      <c r="K49" s="89"/>
      <c r="L49" s="89"/>
      <c r="M49" s="474"/>
      <c r="N49" s="807" t="s">
        <v>1495</v>
      </c>
      <c r="O49" s="808"/>
      <c r="P49" s="808"/>
      <c r="Q49" s="808"/>
      <c r="R49" s="808"/>
      <c r="S49" s="808"/>
      <c r="T49" s="808"/>
      <c r="U49" s="808"/>
      <c r="V49" s="808"/>
      <c r="W49" s="808"/>
      <c r="X49" s="808"/>
      <c r="Y49" s="808"/>
      <c r="Z49" s="808"/>
      <c r="AA49" s="808"/>
      <c r="AB49" s="808"/>
      <c r="AC49" s="808"/>
      <c r="AD49" s="808"/>
      <c r="AE49" s="808"/>
      <c r="AF49" s="808"/>
      <c r="AG49" s="808"/>
      <c r="AH49" s="808"/>
      <c r="AI49" s="808"/>
      <c r="AJ49" s="808"/>
      <c r="AK49" s="476"/>
      <c r="AL49" s="89"/>
      <c r="AM49" s="495"/>
    </row>
    <row r="50" spans="1:39" s="88" customFormat="1" ht="12.75" customHeight="1">
      <c r="A50" s="494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495"/>
    </row>
    <row r="51" spans="1:39" s="88" customFormat="1" ht="12.75" customHeight="1">
      <c r="A51" s="494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495"/>
    </row>
    <row r="52" spans="1:39" s="88" customFormat="1" ht="12.75" customHeight="1">
      <c r="A52" s="494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495"/>
    </row>
    <row r="53" spans="1:39" s="88" customFormat="1" ht="15">
      <c r="A53" s="494"/>
      <c r="B53" s="89"/>
      <c r="C53" s="791" t="s">
        <v>14</v>
      </c>
      <c r="D53" s="792"/>
      <c r="E53" s="792"/>
      <c r="F53" s="792"/>
      <c r="G53" s="792"/>
      <c r="H53" s="792"/>
      <c r="I53" s="792"/>
      <c r="J53" s="792"/>
      <c r="K53" s="792"/>
      <c r="L53" s="792"/>
      <c r="M53" s="792"/>
      <c r="N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B53" s="792"/>
      <c r="AC53" s="792"/>
      <c r="AD53" s="792"/>
      <c r="AE53" s="792"/>
      <c r="AF53" s="792"/>
      <c r="AG53" s="792"/>
      <c r="AH53" s="792"/>
      <c r="AI53" s="792"/>
      <c r="AJ53" s="792"/>
      <c r="AK53" s="792"/>
      <c r="AL53" s="792"/>
      <c r="AM53" s="495"/>
    </row>
    <row r="54" spans="1:39" s="88" customFormat="1" ht="15">
      <c r="A54" s="494"/>
      <c r="B54" s="89"/>
      <c r="C54" s="472"/>
      <c r="D54" s="473"/>
      <c r="E54" s="473"/>
      <c r="F54" s="473"/>
      <c r="G54" s="473"/>
      <c r="H54" s="473"/>
      <c r="I54" s="473"/>
      <c r="J54" s="473"/>
      <c r="K54" s="473"/>
      <c r="L54" s="473"/>
      <c r="M54" s="473"/>
      <c r="N54" s="473"/>
      <c r="O54" s="473"/>
      <c r="P54" s="473"/>
      <c r="Q54" s="473"/>
      <c r="R54" s="473"/>
      <c r="S54" s="473"/>
      <c r="T54" s="473"/>
      <c r="U54" s="473"/>
      <c r="V54" s="473"/>
      <c r="W54" s="473"/>
      <c r="X54" s="473"/>
      <c r="Y54" s="473"/>
      <c r="Z54" s="473"/>
      <c r="AA54" s="473"/>
      <c r="AB54" s="473"/>
      <c r="AC54" s="473"/>
      <c r="AD54" s="473"/>
      <c r="AE54" s="473"/>
      <c r="AF54" s="473"/>
      <c r="AG54" s="473"/>
      <c r="AH54" s="473"/>
      <c r="AI54" s="473"/>
      <c r="AJ54" s="473"/>
      <c r="AK54" s="473"/>
      <c r="AL54" s="473"/>
      <c r="AM54" s="495"/>
    </row>
    <row r="55" spans="1:39" s="88" customFormat="1" ht="12.75" customHeight="1">
      <c r="A55" s="494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495"/>
    </row>
    <row r="56" spans="1:39" s="88" customFormat="1" ht="12.75" customHeight="1">
      <c r="A56" s="494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495"/>
    </row>
    <row r="57" spans="1:39" s="88" customFormat="1" ht="12.75" customHeight="1">
      <c r="A57" s="494"/>
      <c r="B57" s="89"/>
      <c r="C57" s="793" t="s">
        <v>15</v>
      </c>
      <c r="D57" s="789"/>
      <c r="E57" s="789"/>
      <c r="F57" s="789"/>
      <c r="G57" s="789"/>
      <c r="H57" s="789"/>
      <c r="I57" s="789"/>
      <c r="J57" s="789"/>
      <c r="K57" s="789"/>
      <c r="L57" s="789"/>
      <c r="M57" s="789"/>
      <c r="N57" s="789"/>
      <c r="O57" s="789"/>
      <c r="P57" s="789"/>
      <c r="Q57" s="789"/>
      <c r="R57" s="789"/>
      <c r="S57" s="789"/>
      <c r="T57" s="789"/>
      <c r="U57" s="89"/>
      <c r="V57" s="793" t="s">
        <v>16</v>
      </c>
      <c r="W57" s="789"/>
      <c r="X57" s="789"/>
      <c r="Y57" s="789"/>
      <c r="Z57" s="789"/>
      <c r="AA57" s="789"/>
      <c r="AB57" s="789"/>
      <c r="AC57" s="789"/>
      <c r="AD57" s="789"/>
      <c r="AE57" s="789"/>
      <c r="AF57" s="789"/>
      <c r="AG57" s="789"/>
      <c r="AH57" s="789"/>
      <c r="AI57" s="789"/>
      <c r="AJ57" s="789"/>
      <c r="AK57" s="789"/>
      <c r="AL57" s="789"/>
      <c r="AM57" s="495"/>
    </row>
    <row r="58" spans="1:39" s="88" customFormat="1" ht="12.75" customHeight="1">
      <c r="A58" s="494"/>
      <c r="B58" s="89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9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495"/>
    </row>
    <row r="59" spans="1:39" s="88" customFormat="1" ht="8.15" customHeight="1">
      <c r="A59" s="494"/>
      <c r="B59" s="98"/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1"/>
      <c r="R59" s="99"/>
      <c r="S59" s="102"/>
      <c r="T59" s="101"/>
      <c r="U59" s="103"/>
      <c r="V59" s="99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1"/>
      <c r="AM59" s="502"/>
    </row>
    <row r="60" spans="1:39" s="88" customFormat="1" ht="12.75" customHeight="1">
      <c r="A60" s="494"/>
      <c r="B60" s="98"/>
      <c r="C60" s="104" t="s">
        <v>17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/>
      <c r="R60" s="103"/>
      <c r="S60" s="105" t="s">
        <v>18</v>
      </c>
      <c r="T60" s="103"/>
      <c r="U60" s="103"/>
      <c r="V60" s="794" t="s">
        <v>19</v>
      </c>
      <c r="W60" s="795"/>
      <c r="X60" s="795"/>
      <c r="Y60" s="795"/>
      <c r="Z60" s="795"/>
      <c r="AA60" s="795"/>
      <c r="AB60" s="795"/>
      <c r="AC60" s="795"/>
      <c r="AD60" s="795"/>
      <c r="AE60" s="795"/>
      <c r="AF60" s="795"/>
      <c r="AG60" s="795"/>
      <c r="AH60" s="795"/>
      <c r="AI60" s="795"/>
      <c r="AJ60" s="795"/>
      <c r="AK60" s="795"/>
      <c r="AL60" s="796"/>
      <c r="AM60" s="502"/>
    </row>
    <row r="61" spans="1:39" s="88" customFormat="1" ht="8.15" customHeight="1">
      <c r="A61" s="494"/>
      <c r="B61" s="98"/>
      <c r="C61" s="106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/>
      <c r="R61" s="107"/>
      <c r="S61" s="102"/>
      <c r="T61" s="98"/>
      <c r="U61" s="103"/>
      <c r="V61" s="107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98"/>
      <c r="AM61" s="502"/>
    </row>
    <row r="62" spans="1:39" s="88" customFormat="1" ht="12.75" customHeight="1">
      <c r="A62" s="494"/>
      <c r="B62" s="98"/>
      <c r="C62" s="104" t="s">
        <v>20</v>
      </c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/>
      <c r="R62" s="103"/>
      <c r="S62" s="105" t="s">
        <v>18</v>
      </c>
      <c r="T62" s="103"/>
      <c r="U62" s="103"/>
      <c r="V62" s="107"/>
      <c r="W62" s="779"/>
      <c r="X62" s="780"/>
      <c r="Y62" s="780"/>
      <c r="Z62" s="780"/>
      <c r="AA62" s="780"/>
      <c r="AB62" s="780"/>
      <c r="AC62" s="780"/>
      <c r="AD62" s="780"/>
      <c r="AE62" s="780"/>
      <c r="AF62" s="780"/>
      <c r="AG62" s="780"/>
      <c r="AH62" s="780"/>
      <c r="AI62" s="780"/>
      <c r="AJ62" s="780"/>
      <c r="AK62" s="781"/>
      <c r="AL62" s="98"/>
      <c r="AM62" s="502"/>
    </row>
    <row r="63" spans="1:39" s="88" customFormat="1" ht="8.15" customHeight="1">
      <c r="A63" s="494"/>
      <c r="B63" s="98"/>
      <c r="C63" s="106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/>
      <c r="R63" s="107"/>
      <c r="S63" s="102"/>
      <c r="T63" s="98"/>
      <c r="U63" s="103"/>
      <c r="V63" s="108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109"/>
      <c r="AM63" s="502"/>
    </row>
    <row r="64" spans="1:39" s="88" customFormat="1" ht="12.75" customHeight="1">
      <c r="A64" s="494"/>
      <c r="B64" s="98"/>
      <c r="C64" s="104" t="s">
        <v>21</v>
      </c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/>
      <c r="R64" s="103"/>
      <c r="S64" s="105" t="s">
        <v>18</v>
      </c>
      <c r="T64" s="103"/>
      <c r="U64" s="103"/>
      <c r="V64" s="803" t="s">
        <v>22</v>
      </c>
      <c r="W64" s="804"/>
      <c r="X64" s="804"/>
      <c r="Y64" s="804"/>
      <c r="Z64" s="804"/>
      <c r="AA64" s="804"/>
      <c r="AB64" s="804"/>
      <c r="AC64" s="804"/>
      <c r="AD64" s="804"/>
      <c r="AE64" s="804"/>
      <c r="AF64" s="804"/>
      <c r="AG64" s="804"/>
      <c r="AH64" s="804"/>
      <c r="AI64" s="804"/>
      <c r="AJ64" s="804"/>
      <c r="AK64" s="804"/>
      <c r="AL64" s="805"/>
      <c r="AM64" s="502"/>
    </row>
    <row r="65" spans="1:39" s="88" customFormat="1" ht="8.15" customHeight="1">
      <c r="A65" s="494"/>
      <c r="B65" s="98"/>
      <c r="C65" s="106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/>
      <c r="R65" s="107"/>
      <c r="S65" s="102"/>
      <c r="T65" s="98"/>
      <c r="U65" s="103"/>
      <c r="V65" s="806"/>
      <c r="W65" s="795"/>
      <c r="X65" s="795"/>
      <c r="Y65" s="795"/>
      <c r="Z65" s="795"/>
      <c r="AA65" s="795"/>
      <c r="AB65" s="795"/>
      <c r="AC65" s="795"/>
      <c r="AD65" s="795"/>
      <c r="AE65" s="795"/>
      <c r="AF65" s="795"/>
      <c r="AG65" s="795"/>
      <c r="AH65" s="795"/>
      <c r="AI65" s="795"/>
      <c r="AJ65" s="795"/>
      <c r="AK65" s="795"/>
      <c r="AL65" s="796"/>
      <c r="AM65" s="502"/>
    </row>
    <row r="66" spans="1:39" s="88" customFormat="1" ht="12.75" customHeight="1">
      <c r="A66" s="494"/>
      <c r="B66" s="98"/>
      <c r="C66" s="104" t="s">
        <v>23</v>
      </c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/>
      <c r="R66" s="103"/>
      <c r="S66" s="105" t="s">
        <v>18</v>
      </c>
      <c r="T66" s="103"/>
      <c r="U66" s="103"/>
      <c r="V66" s="107"/>
      <c r="W66" s="779"/>
      <c r="X66" s="780"/>
      <c r="Y66" s="780"/>
      <c r="Z66" s="780"/>
      <c r="AA66" s="780"/>
      <c r="AB66" s="780"/>
      <c r="AC66" s="780"/>
      <c r="AD66" s="780"/>
      <c r="AE66" s="780"/>
      <c r="AF66" s="780"/>
      <c r="AG66" s="780"/>
      <c r="AH66" s="780"/>
      <c r="AI66" s="780"/>
      <c r="AJ66" s="780"/>
      <c r="AK66" s="781"/>
      <c r="AL66" s="98"/>
      <c r="AM66" s="502"/>
    </row>
    <row r="67" spans="1:39" s="88" customFormat="1" ht="8.15" customHeight="1">
      <c r="A67" s="494"/>
      <c r="B67" s="98"/>
      <c r="C67" s="106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/>
      <c r="R67" s="107"/>
      <c r="S67" s="102"/>
      <c r="T67" s="98"/>
      <c r="U67" s="103"/>
      <c r="V67" s="108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109"/>
      <c r="AM67" s="502"/>
    </row>
    <row r="68" spans="1:39" s="88" customFormat="1" ht="12.75" customHeight="1">
      <c r="A68" s="494"/>
      <c r="B68" s="98"/>
      <c r="C68" s="104" t="s">
        <v>24</v>
      </c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/>
      <c r="R68" s="103"/>
      <c r="S68" s="105" t="s">
        <v>18</v>
      </c>
      <c r="T68" s="103"/>
      <c r="U68" s="103"/>
      <c r="V68" s="803" t="s">
        <v>25</v>
      </c>
      <c r="W68" s="804"/>
      <c r="X68" s="804"/>
      <c r="Y68" s="804"/>
      <c r="Z68" s="804"/>
      <c r="AA68" s="804"/>
      <c r="AB68" s="804"/>
      <c r="AC68" s="804"/>
      <c r="AD68" s="804"/>
      <c r="AE68" s="804"/>
      <c r="AF68" s="804"/>
      <c r="AG68" s="804"/>
      <c r="AH68" s="804"/>
      <c r="AI68" s="804"/>
      <c r="AJ68" s="804"/>
      <c r="AK68" s="804"/>
      <c r="AL68" s="805"/>
      <c r="AM68" s="502"/>
    </row>
    <row r="69" spans="1:39" s="88" customFormat="1" ht="8.15" customHeight="1">
      <c r="A69" s="494"/>
      <c r="B69" s="98"/>
      <c r="C69" s="108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109"/>
      <c r="R69" s="108"/>
      <c r="S69" s="102"/>
      <c r="T69" s="109"/>
      <c r="U69" s="103"/>
      <c r="V69" s="107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98"/>
      <c r="AM69" s="502"/>
    </row>
    <row r="70" spans="1:39" s="88" customFormat="1" ht="12.75" customHeight="1">
      <c r="A70" s="494"/>
      <c r="B70" s="98"/>
      <c r="C70" s="110" t="s">
        <v>26</v>
      </c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782"/>
      <c r="S70" s="783"/>
      <c r="T70" s="784"/>
      <c r="U70" s="103"/>
      <c r="V70" s="107"/>
      <c r="W70" s="779"/>
      <c r="X70" s="780"/>
      <c r="Y70" s="780"/>
      <c r="Z70" s="780"/>
      <c r="AA70" s="780"/>
      <c r="AB70" s="780"/>
      <c r="AC70" s="780"/>
      <c r="AD70" s="780"/>
      <c r="AE70" s="780"/>
      <c r="AF70" s="780"/>
      <c r="AG70" s="780"/>
      <c r="AH70" s="780"/>
      <c r="AI70" s="780"/>
      <c r="AJ70" s="780"/>
      <c r="AK70" s="781"/>
      <c r="AL70" s="98"/>
      <c r="AM70" s="502"/>
    </row>
    <row r="71" spans="1:39" s="88" customFormat="1" ht="12.75" customHeight="1">
      <c r="A71" s="494"/>
      <c r="B71" s="98"/>
      <c r="C71" s="111" t="s">
        <v>27</v>
      </c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785">
        <v>5</v>
      </c>
      <c r="S71" s="786"/>
      <c r="T71" s="787"/>
      <c r="U71" s="103"/>
      <c r="V71" s="108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109"/>
      <c r="AM71" s="502"/>
    </row>
    <row r="72" spans="1:39" s="88" customFormat="1" ht="12.75" customHeight="1">
      <c r="A72" s="494"/>
      <c r="B72" s="8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89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495"/>
    </row>
    <row r="73" spans="1:39" s="88" customFormat="1" ht="12.75" customHeight="1">
      <c r="A73" s="503"/>
      <c r="B73" s="504"/>
      <c r="C73" s="504"/>
      <c r="D73" s="504"/>
      <c r="E73" s="504"/>
      <c r="F73" s="504"/>
      <c r="G73" s="504"/>
      <c r="H73" s="504"/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04"/>
      <c r="T73" s="504"/>
      <c r="U73" s="504"/>
      <c r="V73" s="504"/>
      <c r="W73" s="504"/>
      <c r="X73" s="504"/>
      <c r="Y73" s="504"/>
      <c r="Z73" s="504"/>
      <c r="AA73" s="504"/>
      <c r="AB73" s="504"/>
      <c r="AC73" s="504"/>
      <c r="AD73" s="504"/>
      <c r="AE73" s="504"/>
      <c r="AF73" s="504"/>
      <c r="AG73" s="504"/>
      <c r="AH73" s="504"/>
      <c r="AI73" s="504"/>
      <c r="AJ73" s="504"/>
      <c r="AK73" s="504"/>
      <c r="AL73" s="504"/>
      <c r="AM73" s="505"/>
    </row>
  </sheetData>
  <mergeCells count="24">
    <mergeCell ref="L33:AK33"/>
    <mergeCell ref="B15:AL15"/>
    <mergeCell ref="I3:Y3"/>
    <mergeCell ref="I5:Y5"/>
    <mergeCell ref="I7:Y7"/>
    <mergeCell ref="A21:AM21"/>
    <mergeCell ref="B25:K25"/>
    <mergeCell ref="M25:AK25"/>
    <mergeCell ref="W70:AK70"/>
    <mergeCell ref="R70:T70"/>
    <mergeCell ref="R71:T71"/>
    <mergeCell ref="A22:AM22"/>
    <mergeCell ref="C53:AL53"/>
    <mergeCell ref="C57:T57"/>
    <mergeCell ref="V57:AL57"/>
    <mergeCell ref="V60:AL60"/>
    <mergeCell ref="H39:AK39"/>
    <mergeCell ref="J44:AK44"/>
    <mergeCell ref="V68:AL68"/>
    <mergeCell ref="V64:AL65"/>
    <mergeCell ref="W62:AK62"/>
    <mergeCell ref="W66:AK66"/>
    <mergeCell ref="N49:AJ49"/>
    <mergeCell ref="A28:AM28"/>
  </mergeCells>
  <pageMargins left="0.7" right="0.7" top="0.75" bottom="0.75" header="0.3" footer="0.3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14"/>
  <sheetViews>
    <sheetView tabSelected="1" workbookViewId="0">
      <selection activeCell="A4" sqref="A4:B4"/>
    </sheetView>
  </sheetViews>
  <sheetFormatPr baseColWidth="10" defaultColWidth="12" defaultRowHeight="13"/>
  <cols>
    <col min="1" max="1" width="41.19921875" style="186" customWidth="1"/>
    <col min="2" max="2" width="56.5" style="186" customWidth="1"/>
    <col min="3" max="3" width="22.19921875" style="186" customWidth="1"/>
    <col min="4" max="16384" width="12" style="186"/>
  </cols>
  <sheetData>
    <row r="1" spans="1:4" ht="18.5">
      <c r="A1" s="929" t="s">
        <v>531</v>
      </c>
      <c r="B1" s="929"/>
      <c r="C1" s="929"/>
      <c r="D1" s="929"/>
    </row>
    <row r="3" spans="1:4" ht="12.75" customHeight="1">
      <c r="A3" s="930" t="s">
        <v>487</v>
      </c>
      <c r="B3" s="930"/>
      <c r="C3" s="186" t="s">
        <v>488</v>
      </c>
      <c r="D3" s="323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186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</row>
    <row r="7" spans="1:4">
      <c r="A7" s="943" t="s">
        <v>532</v>
      </c>
      <c r="B7" s="943"/>
      <c r="C7" s="943"/>
      <c r="D7" s="943"/>
    </row>
    <row r="8" spans="1:4" ht="63" customHeight="1">
      <c r="A8" s="941" t="s">
        <v>533</v>
      </c>
      <c r="B8" s="941"/>
      <c r="C8" s="941"/>
      <c r="D8" s="941"/>
    </row>
    <row r="9" spans="1:4">
      <c r="A9" s="943" t="s">
        <v>534</v>
      </c>
      <c r="B9" s="943"/>
      <c r="C9" s="943"/>
      <c r="D9" s="943"/>
    </row>
    <row r="10" spans="1:4" ht="94.5" customHeight="1">
      <c r="A10" s="941" t="s">
        <v>535</v>
      </c>
      <c r="B10" s="941"/>
      <c r="C10" s="941"/>
      <c r="D10" s="941"/>
    </row>
    <row r="11" spans="1:4">
      <c r="A11" s="943" t="s">
        <v>536</v>
      </c>
      <c r="B11" s="943"/>
      <c r="C11" s="943"/>
      <c r="D11" s="943"/>
    </row>
    <row r="12" spans="1:4" ht="82.5" customHeight="1">
      <c r="A12" s="941" t="s">
        <v>537</v>
      </c>
      <c r="B12" s="941"/>
      <c r="C12" s="941"/>
      <c r="D12" s="941"/>
    </row>
    <row r="13" spans="1:4" ht="31.5" customHeight="1">
      <c r="A13" s="944" t="s">
        <v>538</v>
      </c>
      <c r="B13" s="944"/>
      <c r="C13" s="944"/>
      <c r="D13" s="944"/>
    </row>
    <row r="14" spans="1:4" ht="105.75" customHeight="1">
      <c r="A14" s="941" t="s">
        <v>539</v>
      </c>
      <c r="B14" s="941"/>
      <c r="C14" s="941"/>
      <c r="D14" s="941"/>
    </row>
  </sheetData>
  <mergeCells count="11">
    <mergeCell ref="A14:D14"/>
    <mergeCell ref="A3:B3"/>
    <mergeCell ref="A4:B4"/>
    <mergeCell ref="A1:D1"/>
    <mergeCell ref="A7:D7"/>
    <mergeCell ref="A9:D9"/>
    <mergeCell ref="A11:D11"/>
    <mergeCell ref="A13:D13"/>
    <mergeCell ref="A8:D8"/>
    <mergeCell ref="A10:D10"/>
    <mergeCell ref="A12:D12"/>
  </mergeCells>
  <pageMargins left="0.7" right="0.7" top="0.75" bottom="0.75" header="0.3" footer="0.3"/>
  <pageSetup paperSize="9" scale="74" orientation="portrait" r:id="rId1"/>
  <headerFooter>
    <oddFooter>&amp;L&amp;"Helvetica,Regular"&amp;12&amp;K000000	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9"/>
  <sheetViews>
    <sheetView workbookViewId="0">
      <selection activeCell="F33" sqref="F33"/>
    </sheetView>
  </sheetViews>
  <sheetFormatPr baseColWidth="10" defaultColWidth="12" defaultRowHeight="13"/>
  <cols>
    <col min="1" max="1" width="41.19921875" style="186" customWidth="1"/>
    <col min="2" max="2" width="17.796875" style="186" bestFit="1" customWidth="1"/>
    <col min="3" max="3" width="14.5" style="186" customWidth="1"/>
    <col min="4" max="7" width="13.69921875" style="186" customWidth="1"/>
    <col min="8" max="8" width="15.296875" style="186" customWidth="1"/>
    <col min="9" max="16384" width="12" style="186"/>
  </cols>
  <sheetData>
    <row r="1" spans="1:8" ht="18.5">
      <c r="A1" s="929" t="s">
        <v>540</v>
      </c>
      <c r="B1" s="929"/>
      <c r="C1" s="929"/>
      <c r="D1" s="929"/>
      <c r="E1" s="929"/>
      <c r="F1" s="929"/>
      <c r="G1" s="929"/>
      <c r="H1" s="929"/>
    </row>
    <row r="2" spans="1:8" ht="8.15" customHeight="1"/>
    <row r="3" spans="1:8" ht="12.75" customHeight="1">
      <c r="A3" s="930" t="s">
        <v>487</v>
      </c>
      <c r="B3" s="930"/>
      <c r="C3" s="930"/>
      <c r="E3" s="198" t="s">
        <v>488</v>
      </c>
      <c r="F3" s="945">
        <f>+'Note 1'!E3</f>
        <v>45657</v>
      </c>
      <c r="G3" s="945"/>
    </row>
    <row r="4" spans="1:8" ht="15" customHeight="1">
      <c r="A4" s="942" t="str">
        <f>+'Note 1'!A4</f>
        <v>SOCIETE DES MINES DU SENEGAL - SA</v>
      </c>
      <c r="B4" s="942"/>
      <c r="C4" s="942"/>
      <c r="E4" s="946" t="s">
        <v>489</v>
      </c>
      <c r="F4" s="947">
        <f>+'Note 1'!E4</f>
        <v>12</v>
      </c>
      <c r="G4" s="947"/>
    </row>
    <row r="5" spans="1:8" ht="15" customHeight="1">
      <c r="A5" s="186" t="s">
        <v>490</v>
      </c>
      <c r="B5" s="949" t="str">
        <f>+'Note 1'!B5</f>
        <v>0086501962V3</v>
      </c>
      <c r="C5" s="949"/>
      <c r="E5" s="946"/>
      <c r="F5" s="948"/>
      <c r="G5" s="948"/>
    </row>
    <row r="6" spans="1:8" ht="8.15" customHeight="1"/>
    <row r="7" spans="1:8" ht="20.149999999999999" customHeight="1">
      <c r="A7" s="953" t="s">
        <v>541</v>
      </c>
      <c r="B7" s="950" t="s">
        <v>542</v>
      </c>
      <c r="C7" s="950" t="s">
        <v>543</v>
      </c>
      <c r="D7" s="950" t="s">
        <v>544</v>
      </c>
      <c r="E7" s="958" t="s">
        <v>545</v>
      </c>
      <c r="F7" s="950" t="s">
        <v>546</v>
      </c>
      <c r="G7" s="950" t="s">
        <v>544</v>
      </c>
      <c r="H7" s="950" t="s">
        <v>547</v>
      </c>
    </row>
    <row r="8" spans="1:8" ht="20.149999999999999" customHeight="1">
      <c r="A8" s="954"/>
      <c r="B8" s="956"/>
      <c r="C8" s="956"/>
      <c r="D8" s="956"/>
      <c r="E8" s="959"/>
      <c r="F8" s="956"/>
      <c r="G8" s="951"/>
      <c r="H8" s="951"/>
    </row>
    <row r="9" spans="1:8" ht="20.149999999999999" customHeight="1">
      <c r="A9" s="955"/>
      <c r="B9" s="956"/>
      <c r="C9" s="957"/>
      <c r="D9" s="957"/>
      <c r="E9" s="960"/>
      <c r="F9" s="957"/>
      <c r="G9" s="952"/>
      <c r="H9" s="952"/>
    </row>
    <row r="10" spans="1:8" ht="20.149999999999999" customHeight="1">
      <c r="A10" s="335" t="s">
        <v>229</v>
      </c>
      <c r="B10" s="663">
        <f>+B12</f>
        <v>3776000</v>
      </c>
      <c r="C10" s="663">
        <f>+C12</f>
        <v>8583804</v>
      </c>
      <c r="D10" s="663">
        <f t="shared" ref="D10:F10" si="0">+D12</f>
        <v>0</v>
      </c>
      <c r="E10" s="663">
        <f t="shared" si="0"/>
        <v>0</v>
      </c>
      <c r="F10" s="663">
        <f t="shared" si="0"/>
        <v>3776000</v>
      </c>
      <c r="G10" s="191"/>
      <c r="H10" s="191"/>
    </row>
    <row r="11" spans="1:8">
      <c r="A11" s="333" t="s">
        <v>233</v>
      </c>
      <c r="B11" s="664"/>
      <c r="C11" s="664"/>
      <c r="D11" s="664"/>
      <c r="E11" s="664"/>
      <c r="F11" s="664"/>
      <c r="G11" s="189"/>
      <c r="H11" s="189"/>
    </row>
    <row r="12" spans="1:8">
      <c r="A12" s="333" t="s">
        <v>237</v>
      </c>
      <c r="B12" s="665">
        <v>3776000</v>
      </c>
      <c r="C12" s="665">
        <v>8583804</v>
      </c>
      <c r="D12" s="664"/>
      <c r="E12" s="664"/>
      <c r="F12" s="665">
        <v>3776000</v>
      </c>
      <c r="G12" s="189"/>
      <c r="H12" s="189"/>
    </row>
    <row r="13" spans="1:8">
      <c r="A13" s="333" t="s">
        <v>241</v>
      </c>
      <c r="B13" s="664"/>
      <c r="C13" s="664"/>
      <c r="D13" s="664"/>
      <c r="E13" s="664"/>
      <c r="F13" s="664"/>
      <c r="G13" s="189"/>
      <c r="H13" s="189"/>
    </row>
    <row r="14" spans="1:8">
      <c r="A14" s="333" t="s">
        <v>246</v>
      </c>
      <c r="B14" s="664"/>
      <c r="C14" s="664"/>
      <c r="D14" s="664"/>
      <c r="E14" s="664"/>
      <c r="F14" s="664"/>
      <c r="G14" s="189"/>
      <c r="H14" s="189"/>
    </row>
    <row r="15" spans="1:8" ht="20.149999999999999" customHeight="1">
      <c r="A15" s="335" t="s">
        <v>250</v>
      </c>
      <c r="B15" s="666">
        <f>+B20+B21</f>
        <v>226917771</v>
      </c>
      <c r="C15" s="666">
        <f>+C20+C21</f>
        <v>67240726</v>
      </c>
      <c r="D15" s="666">
        <f t="shared" ref="D15:F15" si="1">+D20+D21</f>
        <v>0</v>
      </c>
      <c r="E15" s="666">
        <f t="shared" si="1"/>
        <v>0</v>
      </c>
      <c r="F15" s="666">
        <f t="shared" si="1"/>
        <v>442500</v>
      </c>
      <c r="G15" s="369"/>
      <c r="H15" s="369"/>
    </row>
    <row r="16" spans="1:8">
      <c r="A16" s="334" t="s">
        <v>548</v>
      </c>
      <c r="B16" s="664"/>
      <c r="C16" s="664"/>
      <c r="D16" s="664"/>
      <c r="E16" s="664"/>
      <c r="F16" s="664"/>
      <c r="G16" s="189"/>
      <c r="H16" s="189"/>
    </row>
    <row r="17" spans="1:8">
      <c r="A17" s="334" t="s">
        <v>549</v>
      </c>
      <c r="B17" s="664"/>
      <c r="C17" s="664"/>
      <c r="D17" s="664"/>
      <c r="E17" s="664"/>
      <c r="F17" s="664"/>
      <c r="G17" s="189"/>
      <c r="H17" s="189"/>
    </row>
    <row r="18" spans="1:8">
      <c r="A18" s="334" t="s">
        <v>550</v>
      </c>
      <c r="B18" s="667"/>
      <c r="C18" s="667"/>
      <c r="D18" s="667"/>
      <c r="E18" s="667"/>
      <c r="F18" s="667"/>
      <c r="G18" s="368"/>
      <c r="H18" s="368"/>
    </row>
    <row r="19" spans="1:8">
      <c r="A19" s="334" t="s">
        <v>551</v>
      </c>
      <c r="B19" s="667"/>
      <c r="C19" s="667"/>
      <c r="D19" s="667"/>
      <c r="E19" s="667"/>
      <c r="F19" s="667"/>
      <c r="G19" s="368"/>
      <c r="H19" s="368"/>
    </row>
    <row r="20" spans="1:8">
      <c r="A20" s="333" t="s">
        <v>262</v>
      </c>
      <c r="B20" s="667">
        <v>109847868</v>
      </c>
      <c r="C20" s="667">
        <v>13564100</v>
      </c>
      <c r="D20" s="667"/>
      <c r="E20" s="667"/>
      <c r="F20" s="667"/>
      <c r="G20" s="368"/>
      <c r="H20" s="368"/>
    </row>
    <row r="21" spans="1:8">
      <c r="A21" s="334" t="s">
        <v>266</v>
      </c>
      <c r="B21" s="667">
        <v>117069903</v>
      </c>
      <c r="C21" s="667">
        <v>53676626</v>
      </c>
      <c r="D21" s="667"/>
      <c r="E21" s="667"/>
      <c r="F21" s="667">
        <v>442500</v>
      </c>
      <c r="G21" s="368"/>
      <c r="H21" s="368"/>
    </row>
    <row r="22" spans="1:8">
      <c r="A22" s="334" t="s">
        <v>270</v>
      </c>
      <c r="B22" s="667"/>
      <c r="C22" s="667"/>
      <c r="D22" s="667"/>
      <c r="E22" s="667"/>
      <c r="F22" s="667"/>
      <c r="G22" s="368"/>
      <c r="H22" s="368"/>
    </row>
    <row r="23" spans="1:8" ht="26">
      <c r="A23" s="348" t="s">
        <v>552</v>
      </c>
      <c r="B23" s="668"/>
      <c r="C23" s="668"/>
      <c r="D23" s="668"/>
      <c r="E23" s="668"/>
      <c r="F23" s="668"/>
      <c r="G23" s="191"/>
      <c r="H23" s="191"/>
    </row>
    <row r="24" spans="1:8">
      <c r="A24" s="334" t="s">
        <v>553</v>
      </c>
      <c r="B24" s="664"/>
      <c r="C24" s="664"/>
      <c r="D24" s="664"/>
      <c r="E24" s="664"/>
      <c r="F24" s="664"/>
      <c r="G24" s="189"/>
      <c r="H24" s="189"/>
    </row>
    <row r="25" spans="1:8">
      <c r="A25" s="334" t="s">
        <v>554</v>
      </c>
      <c r="B25" s="664"/>
      <c r="C25" s="664"/>
      <c r="D25" s="664"/>
      <c r="E25" s="664"/>
      <c r="F25" s="664"/>
      <c r="G25" s="189"/>
      <c r="H25" s="189"/>
    </row>
    <row r="26" spans="1:8" ht="20.149999999999999" customHeight="1">
      <c r="A26" s="335" t="s">
        <v>147</v>
      </c>
      <c r="B26" s="666">
        <f>+B28</f>
        <v>2432000</v>
      </c>
      <c r="C26" s="666">
        <f t="shared" ref="C26:F26" si="2">+C28</f>
        <v>8044042</v>
      </c>
      <c r="D26" s="666">
        <f t="shared" si="2"/>
        <v>0</v>
      </c>
      <c r="E26" s="666">
        <f t="shared" si="2"/>
        <v>0</v>
      </c>
      <c r="F26" s="666">
        <f t="shared" si="2"/>
        <v>2432000</v>
      </c>
      <c r="G26" s="369"/>
      <c r="H26" s="369"/>
    </row>
    <row r="27" spans="1:8">
      <c r="A27" s="334" t="s">
        <v>320</v>
      </c>
      <c r="B27" s="667"/>
      <c r="C27" s="667"/>
      <c r="D27" s="667"/>
      <c r="E27" s="667"/>
      <c r="F27" s="667"/>
      <c r="G27" s="368"/>
      <c r="H27" s="368"/>
    </row>
    <row r="28" spans="1:8">
      <c r="A28" s="334" t="s">
        <v>285</v>
      </c>
      <c r="B28" s="667">
        <v>2432000</v>
      </c>
      <c r="C28" s="667">
        <v>8044042</v>
      </c>
      <c r="D28" s="667"/>
      <c r="E28" s="667"/>
      <c r="F28" s="667">
        <v>2432000</v>
      </c>
      <c r="G28" s="368"/>
      <c r="H28" s="368"/>
    </row>
    <row r="29" spans="1:8" ht="20.149999999999999" customHeight="1" thickBot="1">
      <c r="A29" s="349" t="s">
        <v>338</v>
      </c>
      <c r="B29" s="669">
        <f>+B10+B15+B26</f>
        <v>233125771</v>
      </c>
      <c r="C29" s="669">
        <f>+C10+C15+C26</f>
        <v>83868572</v>
      </c>
      <c r="D29" s="669"/>
      <c r="E29" s="669"/>
      <c r="F29" s="669">
        <f>+F10+F15+F26</f>
        <v>6650500</v>
      </c>
      <c r="G29" s="370"/>
      <c r="H29" s="370"/>
    </row>
    <row r="30" spans="1:8">
      <c r="A30" s="350" t="s">
        <v>1530</v>
      </c>
    </row>
    <row r="31" spans="1:8">
      <c r="A31" s="197"/>
    </row>
    <row r="32" spans="1:8">
      <c r="A32" s="197"/>
    </row>
    <row r="33" spans="1:1">
      <c r="A33" s="197"/>
    </row>
    <row r="34" spans="1:1">
      <c r="A34" s="197"/>
    </row>
    <row r="35" spans="1:1">
      <c r="A35" s="200"/>
    </row>
    <row r="36" spans="1:1">
      <c r="A36" s="200"/>
    </row>
    <row r="37" spans="1:1">
      <c r="A37" s="200"/>
    </row>
    <row r="38" spans="1:1">
      <c r="A38" s="197"/>
    </row>
    <row r="39" spans="1:1">
      <c r="A39" s="197"/>
    </row>
  </sheetData>
  <mergeCells count="15">
    <mergeCell ref="G7:G9"/>
    <mergeCell ref="H7:H9"/>
    <mergeCell ref="A7:A9"/>
    <mergeCell ref="B7:B9"/>
    <mergeCell ref="C7:C9"/>
    <mergeCell ref="D7:D9"/>
    <mergeCell ref="E7:E9"/>
    <mergeCell ref="F7:F9"/>
    <mergeCell ref="A1:H1"/>
    <mergeCell ref="A3:C3"/>
    <mergeCell ref="F3:G3"/>
    <mergeCell ref="A4:C4"/>
    <mergeCell ref="E4:E5"/>
    <mergeCell ref="F4:G5"/>
    <mergeCell ref="B5:C5"/>
  </mergeCells>
  <dataValidations count="1">
    <dataValidation allowBlank="1" showInputMessage="1" showErrorMessage="1" errorTitle="Erreur de saisie" error="La cellule ne peut prendre que du numérique." promptTitle="Information" prompt="Cette cellule ne peut prendre que du numérique." sqref="B10:H29" xr:uid="{00000000-0002-0000-0A00-000000000000}"/>
  </dataValidations>
  <pageMargins left="0.7" right="0.7" top="0.75" bottom="0.75" header="0.3" footer="0.3"/>
  <pageSetup paperSize="9" scale="68" orientation="portrait" r:id="rId1"/>
  <headerFooter>
    <oddFooter>&amp;L&amp;"Helvetica,Regular"&amp;12&amp;K000000	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4"/>
  <sheetViews>
    <sheetView workbookViewId="0">
      <selection activeCell="F18" sqref="F18"/>
    </sheetView>
  </sheetViews>
  <sheetFormatPr baseColWidth="10" defaultColWidth="12" defaultRowHeight="13"/>
  <cols>
    <col min="1" max="1" width="41.19921875" style="186" customWidth="1"/>
    <col min="2" max="2" width="13.69921875" style="186" bestFit="1" customWidth="1"/>
    <col min="3" max="4" width="13.69921875" style="186" customWidth="1"/>
    <col min="5" max="5" width="12.19921875" style="186" bestFit="1" customWidth="1"/>
    <col min="6" max="6" width="15.296875" style="186" customWidth="1"/>
    <col min="7" max="9" width="13.69921875" style="186" customWidth="1"/>
    <col min="10" max="16384" width="12" style="186"/>
  </cols>
  <sheetData>
    <row r="1" spans="1:9" ht="18.5">
      <c r="A1" s="929" t="s">
        <v>555</v>
      </c>
      <c r="B1" s="929"/>
      <c r="C1" s="929"/>
      <c r="D1" s="929"/>
      <c r="E1" s="929"/>
      <c r="F1" s="929"/>
      <c r="G1" s="929"/>
      <c r="H1" s="929"/>
      <c r="I1" s="929"/>
    </row>
    <row r="2" spans="1:9" ht="8.15" customHeight="1"/>
    <row r="3" spans="1:9" ht="12.75" customHeight="1">
      <c r="A3" s="930" t="s">
        <v>487</v>
      </c>
      <c r="B3" s="930"/>
      <c r="C3" s="930"/>
      <c r="G3" s="201" t="s">
        <v>488</v>
      </c>
      <c r="H3" s="945">
        <f>+'Note 1'!E3</f>
        <v>45657</v>
      </c>
      <c r="I3" s="961"/>
    </row>
    <row r="4" spans="1:9" ht="15" customHeight="1">
      <c r="A4" s="942" t="str">
        <f>+'Note 1'!A4</f>
        <v>SOCIETE DES MINES DU SENEGAL - SA</v>
      </c>
      <c r="B4" s="942"/>
      <c r="C4" s="942"/>
      <c r="G4" s="946" t="s">
        <v>489</v>
      </c>
      <c r="H4" s="962">
        <f>+'Note 1'!E4</f>
        <v>12</v>
      </c>
      <c r="I4" s="962"/>
    </row>
    <row r="5" spans="1:9" ht="15" customHeight="1">
      <c r="A5" s="186" t="s">
        <v>490</v>
      </c>
      <c r="B5" s="949" t="str">
        <f>+'Note 1'!B5</f>
        <v>0086501962V3</v>
      </c>
      <c r="C5" s="949"/>
      <c r="G5" s="946"/>
      <c r="H5" s="963"/>
      <c r="I5" s="963"/>
    </row>
    <row r="6" spans="1:9" ht="8.15" customHeight="1"/>
    <row r="7" spans="1:9" ht="18.75" customHeight="1">
      <c r="A7" s="965" t="s">
        <v>541</v>
      </c>
      <c r="B7" s="964" t="s">
        <v>556</v>
      </c>
      <c r="C7" s="478" t="s">
        <v>128</v>
      </c>
      <c r="D7" s="968" t="s">
        <v>557</v>
      </c>
      <c r="E7" s="969"/>
      <c r="F7" s="970"/>
      <c r="G7" s="968" t="s">
        <v>558</v>
      </c>
      <c r="H7" s="970"/>
      <c r="I7" s="195" t="s">
        <v>559</v>
      </c>
    </row>
    <row r="8" spans="1:9" ht="25.5" customHeight="1">
      <c r="A8" s="966"/>
      <c r="B8" s="956"/>
      <c r="C8" s="956" t="s">
        <v>542</v>
      </c>
      <c r="D8" s="956" t="s">
        <v>543</v>
      </c>
      <c r="E8" s="959" t="s">
        <v>544</v>
      </c>
      <c r="F8" s="971" t="s">
        <v>545</v>
      </c>
      <c r="G8" s="956" t="s">
        <v>546</v>
      </c>
      <c r="H8" s="956" t="s">
        <v>544</v>
      </c>
      <c r="I8" s="964" t="s">
        <v>542</v>
      </c>
    </row>
    <row r="9" spans="1:9" ht="25.5" customHeight="1">
      <c r="A9" s="967"/>
      <c r="B9" s="479" t="s">
        <v>560</v>
      </c>
      <c r="C9" s="957"/>
      <c r="D9" s="957"/>
      <c r="E9" s="960"/>
      <c r="F9" s="972"/>
      <c r="G9" s="957"/>
      <c r="H9" s="957"/>
      <c r="I9" s="957"/>
    </row>
    <row r="10" spans="1:9">
      <c r="A10" s="333" t="s">
        <v>237</v>
      </c>
      <c r="B10" s="189"/>
      <c r="C10" s="189"/>
      <c r="D10" s="189"/>
      <c r="E10" s="189"/>
      <c r="F10" s="189"/>
      <c r="G10" s="189"/>
      <c r="H10" s="189"/>
      <c r="I10" s="189"/>
    </row>
    <row r="11" spans="1:9">
      <c r="A11" s="333" t="s">
        <v>241</v>
      </c>
      <c r="B11" s="189"/>
      <c r="C11" s="189"/>
      <c r="D11" s="189"/>
      <c r="E11" s="189"/>
      <c r="F11" s="189"/>
      <c r="G11" s="189"/>
      <c r="H11" s="189"/>
      <c r="I11" s="189"/>
    </row>
    <row r="12" spans="1:9">
      <c r="A12" s="333" t="s">
        <v>246</v>
      </c>
      <c r="B12" s="189"/>
      <c r="C12" s="189"/>
      <c r="D12" s="189"/>
      <c r="E12" s="189"/>
      <c r="F12" s="189"/>
      <c r="G12" s="189"/>
      <c r="H12" s="189"/>
      <c r="I12" s="189"/>
    </row>
    <row r="13" spans="1:9" ht="26">
      <c r="A13" s="348" t="s">
        <v>561</v>
      </c>
      <c r="B13" s="191"/>
      <c r="C13" s="191"/>
      <c r="D13" s="191"/>
      <c r="E13" s="191"/>
      <c r="F13" s="191"/>
      <c r="G13" s="191"/>
      <c r="H13" s="191"/>
      <c r="I13" s="191"/>
    </row>
    <row r="14" spans="1:9">
      <c r="A14" s="334" t="s">
        <v>562</v>
      </c>
      <c r="B14" s="189"/>
      <c r="C14" s="189"/>
      <c r="D14" s="189"/>
      <c r="E14" s="189"/>
      <c r="F14" s="189"/>
      <c r="G14" s="189"/>
      <c r="H14" s="189"/>
      <c r="I14" s="189"/>
    </row>
    <row r="15" spans="1:9">
      <c r="A15" s="334" t="s">
        <v>563</v>
      </c>
      <c r="B15" s="189"/>
      <c r="C15" s="189"/>
      <c r="D15" s="189"/>
      <c r="E15" s="189"/>
      <c r="F15" s="189"/>
      <c r="G15" s="189"/>
      <c r="H15" s="189"/>
      <c r="I15" s="189"/>
    </row>
    <row r="16" spans="1:9">
      <c r="A16" s="333" t="s">
        <v>262</v>
      </c>
      <c r="B16" s="189"/>
      <c r="C16" s="189"/>
      <c r="D16" s="189"/>
      <c r="E16" s="189"/>
      <c r="F16" s="189"/>
      <c r="G16" s="189"/>
      <c r="H16" s="189"/>
      <c r="I16" s="189"/>
    </row>
    <row r="17" spans="1:9">
      <c r="A17" s="334" t="s">
        <v>266</v>
      </c>
      <c r="B17" s="189"/>
      <c r="C17" s="189"/>
      <c r="D17" s="189"/>
      <c r="E17" s="189"/>
      <c r="F17" s="189"/>
      <c r="G17" s="189"/>
      <c r="H17" s="189"/>
      <c r="I17" s="189"/>
    </row>
    <row r="18" spans="1:9">
      <c r="A18" s="334" t="s">
        <v>270</v>
      </c>
      <c r="B18" s="189"/>
      <c r="C18" s="189"/>
      <c r="D18" s="189"/>
      <c r="E18" s="189"/>
      <c r="F18" s="189"/>
      <c r="G18" s="189"/>
      <c r="H18" s="189"/>
      <c r="I18" s="189"/>
    </row>
    <row r="19" spans="1:9">
      <c r="A19" s="348" t="s">
        <v>564</v>
      </c>
      <c r="B19" s="191"/>
      <c r="C19" s="191"/>
      <c r="D19" s="191"/>
      <c r="E19" s="191"/>
      <c r="F19" s="191"/>
      <c r="G19" s="191"/>
      <c r="H19" s="191"/>
      <c r="I19" s="191"/>
    </row>
    <row r="20" spans="1:9">
      <c r="A20" s="336"/>
      <c r="B20" s="414"/>
      <c r="C20" s="414"/>
      <c r="D20" s="414"/>
      <c r="E20" s="414"/>
      <c r="F20" s="414"/>
      <c r="G20" s="414"/>
      <c r="H20" s="414"/>
      <c r="I20" s="481"/>
    </row>
    <row r="21" spans="1:9" ht="20.149999999999999" customHeight="1">
      <c r="A21" s="349" t="s">
        <v>338</v>
      </c>
      <c r="B21" s="199"/>
      <c r="C21" s="199"/>
      <c r="D21" s="199"/>
      <c r="E21" s="199"/>
      <c r="F21" s="199"/>
      <c r="G21" s="199"/>
      <c r="H21" s="199"/>
      <c r="I21" s="199"/>
    </row>
    <row r="22" spans="1:9">
      <c r="A22" s="186" t="s">
        <v>565</v>
      </c>
    </row>
    <row r="23" spans="1:9">
      <c r="A23" s="196" t="s">
        <v>529</v>
      </c>
    </row>
    <row r="24" spans="1:9">
      <c r="A24" s="197" t="s">
        <v>566</v>
      </c>
    </row>
  </sheetData>
  <mergeCells count="18">
    <mergeCell ref="I8:I9"/>
    <mergeCell ref="A7:A9"/>
    <mergeCell ref="B7:B8"/>
    <mergeCell ref="D7:F7"/>
    <mergeCell ref="G7:H7"/>
    <mergeCell ref="C8:C9"/>
    <mergeCell ref="D8:D9"/>
    <mergeCell ref="E8:E9"/>
    <mergeCell ref="F8:F9"/>
    <mergeCell ref="G8:G9"/>
    <mergeCell ref="H8:H9"/>
    <mergeCell ref="A1:I1"/>
    <mergeCell ref="A3:C3"/>
    <mergeCell ref="H3:I3"/>
    <mergeCell ref="A4:C4"/>
    <mergeCell ref="G4:G5"/>
    <mergeCell ref="H4:I5"/>
    <mergeCell ref="B5:C5"/>
  </mergeCells>
  <pageMargins left="0.7" right="0.7" top="0.75" bottom="0.75" header="0.3" footer="0.3"/>
  <pageSetup paperSize="9" scale="97" orientation="landscape" r:id="rId1"/>
  <headerFooter>
    <oddFooter>&amp;L&amp;"Helvetica,Regular"&amp;12&amp;K000000	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8"/>
  <sheetViews>
    <sheetView workbookViewId="0">
      <selection activeCell="A26" sqref="A26:C29"/>
    </sheetView>
  </sheetViews>
  <sheetFormatPr baseColWidth="10" defaultColWidth="12" defaultRowHeight="13"/>
  <cols>
    <col min="1" max="1" width="41.19921875" style="186" customWidth="1"/>
    <col min="2" max="2" width="16.69921875" style="186" customWidth="1"/>
    <col min="3" max="3" width="16" style="186" customWidth="1"/>
    <col min="4" max="4" width="19" style="186" customWidth="1"/>
    <col min="5" max="5" width="19.69921875" style="186" customWidth="1"/>
    <col min="6" max="16384" width="12" style="186"/>
  </cols>
  <sheetData>
    <row r="1" spans="1:6" ht="18.5">
      <c r="A1" s="929" t="s">
        <v>567</v>
      </c>
      <c r="B1" s="929"/>
      <c r="C1" s="929"/>
      <c r="D1" s="929"/>
      <c r="E1" s="929"/>
    </row>
    <row r="2" spans="1:6" ht="8.15" customHeight="1"/>
    <row r="3" spans="1:6" ht="12.75" customHeight="1">
      <c r="A3" s="930" t="s">
        <v>487</v>
      </c>
      <c r="B3" s="930"/>
      <c r="C3" s="930"/>
      <c r="D3" s="186" t="s">
        <v>488</v>
      </c>
      <c r="E3" s="389">
        <f>+'Note 1'!E3</f>
        <v>45657</v>
      </c>
      <c r="F3" s="196"/>
    </row>
    <row r="4" spans="1:6" ht="15" customHeight="1">
      <c r="A4" s="942" t="str">
        <f>+'Note 1'!A4</f>
        <v>SOCIETE DES MINES DU SENEGAL - SA</v>
      </c>
      <c r="B4" s="942"/>
      <c r="C4" s="942"/>
      <c r="D4" s="933" t="s">
        <v>489</v>
      </c>
      <c r="E4" s="947">
        <f>+'Note 1'!E4</f>
        <v>12</v>
      </c>
      <c r="F4" s="202"/>
    </row>
    <row r="5" spans="1:6" ht="15" customHeight="1">
      <c r="A5" s="186" t="s">
        <v>490</v>
      </c>
      <c r="B5" s="949" t="str">
        <f>+'Note 1'!B5</f>
        <v>0086501962V3</v>
      </c>
      <c r="C5" s="949"/>
      <c r="D5" s="933"/>
      <c r="E5" s="948"/>
      <c r="F5" s="202"/>
    </row>
    <row r="6" spans="1:6" ht="8.15" customHeight="1"/>
    <row r="7" spans="1:6">
      <c r="A7" s="965" t="s">
        <v>541</v>
      </c>
      <c r="B7" s="195" t="s">
        <v>128</v>
      </c>
      <c r="C7" s="195" t="s">
        <v>445</v>
      </c>
      <c r="D7" s="195" t="s">
        <v>458</v>
      </c>
      <c r="E7" s="195" t="s">
        <v>559</v>
      </c>
    </row>
    <row r="8" spans="1:6" ht="27" customHeight="1">
      <c r="A8" s="966"/>
      <c r="B8" s="956" t="s">
        <v>568</v>
      </c>
      <c r="C8" s="956" t="s">
        <v>569</v>
      </c>
      <c r="D8" s="959" t="s">
        <v>570</v>
      </c>
      <c r="E8" s="964" t="s">
        <v>571</v>
      </c>
    </row>
    <row r="9" spans="1:6" ht="27" customHeight="1">
      <c r="A9" s="967"/>
      <c r="B9" s="952"/>
      <c r="C9" s="952"/>
      <c r="D9" s="973"/>
      <c r="E9" s="957"/>
    </row>
    <row r="10" spans="1:6">
      <c r="A10" s="333" t="s">
        <v>233</v>
      </c>
      <c r="B10" s="664"/>
      <c r="C10" s="664"/>
      <c r="D10" s="664"/>
      <c r="E10" s="670"/>
    </row>
    <row r="11" spans="1:6">
      <c r="A11" s="333" t="s">
        <v>237</v>
      </c>
      <c r="B11" s="665">
        <v>377285</v>
      </c>
      <c r="C11" s="665">
        <v>1876490</v>
      </c>
      <c r="D11" s="665">
        <v>1727205</v>
      </c>
      <c r="E11" s="671">
        <f>+B11+C11-D11</f>
        <v>526570</v>
      </c>
    </row>
    <row r="12" spans="1:6">
      <c r="A12" s="333" t="s">
        <v>241</v>
      </c>
      <c r="B12" s="665"/>
      <c r="C12" s="665"/>
      <c r="D12" s="665"/>
      <c r="E12" s="671"/>
    </row>
    <row r="13" spans="1:6">
      <c r="A13" s="333" t="s">
        <v>246</v>
      </c>
      <c r="B13" s="664"/>
      <c r="C13" s="664"/>
      <c r="D13" s="664"/>
      <c r="E13" s="670"/>
    </row>
    <row r="14" spans="1:6" ht="26">
      <c r="A14" s="348" t="s">
        <v>561</v>
      </c>
      <c r="B14" s="672">
        <f>+B11</f>
        <v>377285</v>
      </c>
      <c r="C14" s="672">
        <f t="shared" ref="C14:E14" si="0">+C11</f>
        <v>1876490</v>
      </c>
      <c r="D14" s="672">
        <f t="shared" si="0"/>
        <v>1727205</v>
      </c>
      <c r="E14" s="673">
        <f t="shared" si="0"/>
        <v>526570</v>
      </c>
    </row>
    <row r="15" spans="1:6">
      <c r="A15" s="334" t="s">
        <v>548</v>
      </c>
      <c r="B15" s="664"/>
      <c r="C15" s="664"/>
      <c r="D15" s="664"/>
      <c r="E15" s="670"/>
    </row>
    <row r="16" spans="1:6">
      <c r="A16" s="334" t="s">
        <v>549</v>
      </c>
      <c r="B16" s="665"/>
      <c r="C16" s="665"/>
      <c r="D16" s="665"/>
      <c r="E16" s="671"/>
    </row>
    <row r="17" spans="1:5">
      <c r="A17" s="334" t="s">
        <v>550</v>
      </c>
      <c r="B17" s="665"/>
      <c r="C17" s="665"/>
      <c r="D17" s="665"/>
      <c r="E17" s="671"/>
    </row>
    <row r="18" spans="1:5" ht="15.75" customHeight="1">
      <c r="A18" s="334" t="s">
        <v>551</v>
      </c>
      <c r="B18" s="665"/>
      <c r="C18" s="665"/>
      <c r="D18" s="665"/>
      <c r="E18" s="671"/>
    </row>
    <row r="19" spans="1:5">
      <c r="A19" s="333" t="s">
        <v>262</v>
      </c>
      <c r="B19" s="665">
        <v>53263084</v>
      </c>
      <c r="C19" s="665">
        <v>22447601</v>
      </c>
      <c r="D19" s="665"/>
      <c r="E19" s="671">
        <f>+B19+C19-D19</f>
        <v>75710685</v>
      </c>
    </row>
    <row r="20" spans="1:5">
      <c r="A20" s="334" t="s">
        <v>266</v>
      </c>
      <c r="B20" s="665">
        <v>51626152</v>
      </c>
      <c r="C20" s="665">
        <v>26067072</v>
      </c>
      <c r="D20" s="665">
        <v>311114</v>
      </c>
      <c r="E20" s="671">
        <f>+B20+C20-D20</f>
        <v>77382110</v>
      </c>
    </row>
    <row r="21" spans="1:5">
      <c r="A21" s="334" t="s">
        <v>270</v>
      </c>
      <c r="B21" s="664"/>
      <c r="C21" s="674"/>
      <c r="D21" s="664"/>
      <c r="E21" s="670"/>
    </row>
    <row r="22" spans="1:5">
      <c r="A22" s="348" t="s">
        <v>564</v>
      </c>
      <c r="B22" s="666">
        <f>+B19+B20</f>
        <v>104889236</v>
      </c>
      <c r="C22" s="666">
        <f t="shared" ref="C22:E22" si="1">+C19+C20</f>
        <v>48514673</v>
      </c>
      <c r="D22" s="666">
        <f t="shared" si="1"/>
        <v>311114</v>
      </c>
      <c r="E22" s="675">
        <f t="shared" si="1"/>
        <v>153092795</v>
      </c>
    </row>
    <row r="23" spans="1:5">
      <c r="A23" s="336"/>
      <c r="B23" s="676"/>
      <c r="C23" s="676"/>
      <c r="D23" s="676"/>
      <c r="E23" s="677"/>
    </row>
    <row r="24" spans="1:5" ht="20.149999999999999" customHeight="1" thickBot="1">
      <c r="A24" s="349" t="s">
        <v>338</v>
      </c>
      <c r="B24" s="678">
        <f>+B14+B22</f>
        <v>105266521</v>
      </c>
      <c r="C24" s="678">
        <f t="shared" ref="C24:E24" si="2">+C14+C22</f>
        <v>50391163</v>
      </c>
      <c r="D24" s="678">
        <f t="shared" si="2"/>
        <v>2038319</v>
      </c>
      <c r="E24" s="679">
        <f t="shared" si="2"/>
        <v>153619365</v>
      </c>
    </row>
    <row r="25" spans="1:5">
      <c r="A25" s="350" t="s">
        <v>1531</v>
      </c>
    </row>
    <row r="26" spans="1:5">
      <c r="A26" s="197"/>
    </row>
    <row r="27" spans="1:5">
      <c r="A27" s="200"/>
    </row>
    <row r="28" spans="1:5">
      <c r="A28" s="200"/>
    </row>
  </sheetData>
  <mergeCells count="11">
    <mergeCell ref="A7:A9"/>
    <mergeCell ref="B8:B9"/>
    <mergeCell ref="C8:C9"/>
    <mergeCell ref="D8:D9"/>
    <mergeCell ref="E8:E9"/>
    <mergeCell ref="A1:E1"/>
    <mergeCell ref="A3:C3"/>
    <mergeCell ref="A4:C4"/>
    <mergeCell ref="D4:D5"/>
    <mergeCell ref="E4:E5"/>
    <mergeCell ref="B5:C5"/>
  </mergeCells>
  <dataValidations count="1">
    <dataValidation allowBlank="1" showInputMessage="1" showErrorMessage="1" errorTitle="Erreur de saisie " error="La cellule ne peut prendre que du numérique." promptTitle="Information" prompt="Cette cellule ne peut prendre que du numérique." sqref="B10:E24" xr:uid="{00000000-0002-0000-0C00-000000000000}"/>
  </dataValidations>
  <pageMargins left="0.7" right="0.7" top="0.75" bottom="0.75" header="0.3" footer="0.3"/>
  <pageSetup paperSize="9" orientation="landscape" r:id="rId1"/>
  <headerFooter>
    <oddFooter>&amp;L&amp;"Helvetica,Regular"&amp;12&amp;K000000	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27"/>
  <sheetViews>
    <sheetView workbookViewId="0">
      <selection activeCell="D17" sqref="D17"/>
    </sheetView>
  </sheetViews>
  <sheetFormatPr baseColWidth="10" defaultColWidth="12" defaultRowHeight="13"/>
  <cols>
    <col min="1" max="1" width="41.19921875" style="186" customWidth="1"/>
    <col min="2" max="6" width="18.296875" style="186" customWidth="1"/>
    <col min="7" max="16384" width="12" style="186"/>
  </cols>
  <sheetData>
    <row r="1" spans="1:6" ht="18.5">
      <c r="A1" s="929" t="s">
        <v>572</v>
      </c>
      <c r="B1" s="929"/>
      <c r="C1" s="929"/>
      <c r="D1" s="929"/>
      <c r="E1" s="929"/>
      <c r="F1" s="929"/>
    </row>
    <row r="2" spans="1:6" ht="8.15" customHeight="1"/>
    <row r="3" spans="1:6" ht="12.75" customHeight="1">
      <c r="A3" s="930" t="s">
        <v>487</v>
      </c>
      <c r="B3" s="930"/>
      <c r="C3" s="930"/>
      <c r="D3" s="186" t="s">
        <v>488</v>
      </c>
      <c r="E3" s="945">
        <f>+'Note 1'!E3</f>
        <v>45657</v>
      </c>
      <c r="F3" s="961"/>
    </row>
    <row r="4" spans="1:6" ht="15" customHeight="1">
      <c r="A4" s="942" t="str">
        <f>+'Note 1'!A4</f>
        <v>SOCIETE DES MINES DU SENEGAL - SA</v>
      </c>
      <c r="B4" s="942"/>
      <c r="C4" s="942"/>
      <c r="D4" s="933" t="s">
        <v>489</v>
      </c>
      <c r="E4" s="962">
        <f>+'Note 1'!E4</f>
        <v>12</v>
      </c>
      <c r="F4" s="962"/>
    </row>
    <row r="5" spans="1:6" ht="15" customHeight="1">
      <c r="A5" s="186" t="s">
        <v>490</v>
      </c>
      <c r="B5" s="949" t="str">
        <f>+'Note 1'!B5</f>
        <v>0086501962V3</v>
      </c>
      <c r="C5" s="949"/>
      <c r="D5" s="933"/>
      <c r="E5" s="963"/>
      <c r="F5" s="963"/>
    </row>
    <row r="6" spans="1:6" ht="8.15" customHeight="1"/>
    <row r="7" spans="1:6" ht="20.149999999999999" customHeight="1">
      <c r="A7" s="203"/>
      <c r="B7" s="478" t="s">
        <v>573</v>
      </c>
      <c r="C7" s="478" t="s">
        <v>574</v>
      </c>
      <c r="D7" s="964" t="s">
        <v>575</v>
      </c>
      <c r="E7" s="964" t="s">
        <v>576</v>
      </c>
      <c r="F7" s="964" t="s">
        <v>577</v>
      </c>
    </row>
    <row r="8" spans="1:6" ht="20.149999999999999" customHeight="1">
      <c r="A8" s="204"/>
      <c r="B8" s="479"/>
      <c r="C8" s="479" t="s">
        <v>578</v>
      </c>
      <c r="D8" s="956"/>
      <c r="E8" s="956"/>
      <c r="F8" s="956"/>
    </row>
    <row r="9" spans="1:6" ht="20.149999999999999" customHeight="1">
      <c r="A9" s="205"/>
      <c r="B9" s="479" t="s">
        <v>128</v>
      </c>
      <c r="C9" s="480" t="s">
        <v>445</v>
      </c>
      <c r="D9" s="480" t="s">
        <v>579</v>
      </c>
      <c r="E9" s="480" t="s">
        <v>469</v>
      </c>
      <c r="F9" s="480" t="s">
        <v>580</v>
      </c>
    </row>
    <row r="10" spans="1:6">
      <c r="A10" s="333" t="s">
        <v>233</v>
      </c>
      <c r="B10" s="189"/>
      <c r="C10" s="189"/>
      <c r="D10" s="189"/>
      <c r="E10" s="189"/>
      <c r="F10" s="189"/>
    </row>
    <row r="11" spans="1:6">
      <c r="A11" s="333" t="s">
        <v>237</v>
      </c>
      <c r="B11" s="189"/>
      <c r="C11" s="189"/>
      <c r="D11" s="189"/>
      <c r="E11" s="189"/>
      <c r="F11" s="189"/>
    </row>
    <row r="12" spans="1:6">
      <c r="A12" s="333" t="s">
        <v>241</v>
      </c>
      <c r="B12" s="189"/>
      <c r="C12" s="189"/>
      <c r="D12" s="189"/>
      <c r="E12" s="189"/>
      <c r="F12" s="189"/>
    </row>
    <row r="13" spans="1:6">
      <c r="A13" s="333" t="s">
        <v>246</v>
      </c>
      <c r="B13" s="189"/>
      <c r="C13" s="189"/>
      <c r="D13" s="189"/>
      <c r="E13" s="189"/>
      <c r="F13" s="189"/>
    </row>
    <row r="14" spans="1:6" ht="26">
      <c r="A14" s="348" t="s">
        <v>561</v>
      </c>
      <c r="B14" s="191"/>
      <c r="C14" s="191"/>
      <c r="D14" s="191"/>
      <c r="E14" s="191"/>
      <c r="F14" s="191"/>
    </row>
    <row r="15" spans="1:6">
      <c r="A15" s="334" t="s">
        <v>562</v>
      </c>
      <c r="B15" s="189"/>
      <c r="C15" s="189"/>
      <c r="D15" s="189"/>
      <c r="E15" s="189"/>
      <c r="F15" s="189"/>
    </row>
    <row r="16" spans="1:6">
      <c r="A16" s="334" t="s">
        <v>563</v>
      </c>
      <c r="B16" s="189"/>
      <c r="C16" s="189"/>
      <c r="D16" s="189"/>
      <c r="E16" s="189"/>
      <c r="F16" s="189"/>
    </row>
    <row r="17" spans="1:6">
      <c r="A17" s="333" t="s">
        <v>262</v>
      </c>
      <c r="B17" s="189"/>
      <c r="C17" s="189"/>
      <c r="D17" s="189"/>
      <c r="E17" s="189"/>
      <c r="F17" s="189"/>
    </row>
    <row r="18" spans="1:6">
      <c r="A18" s="334" t="s">
        <v>266</v>
      </c>
      <c r="B18" s="189"/>
      <c r="C18" s="189"/>
      <c r="D18" s="189"/>
      <c r="E18" s="189"/>
      <c r="F18" s="189"/>
    </row>
    <row r="19" spans="1:6">
      <c r="A19" s="334" t="s">
        <v>270</v>
      </c>
      <c r="B19" s="189"/>
      <c r="C19" s="189"/>
      <c r="D19" s="189"/>
      <c r="E19" s="189"/>
      <c r="F19" s="189"/>
    </row>
    <row r="20" spans="1:6">
      <c r="A20" s="348" t="s">
        <v>564</v>
      </c>
      <c r="B20" s="191"/>
      <c r="C20" s="191"/>
      <c r="D20" s="191"/>
      <c r="E20" s="191"/>
      <c r="F20" s="191"/>
    </row>
    <row r="21" spans="1:6">
      <c r="A21" s="334" t="s">
        <v>320</v>
      </c>
      <c r="B21" s="189"/>
      <c r="C21" s="189"/>
      <c r="D21" s="189"/>
      <c r="E21" s="189"/>
      <c r="F21" s="189"/>
    </row>
    <row r="22" spans="1:6">
      <c r="A22" s="334" t="s">
        <v>285</v>
      </c>
      <c r="B22" s="189"/>
      <c r="C22" s="189"/>
      <c r="D22" s="189"/>
      <c r="E22" s="189"/>
      <c r="F22" s="189"/>
    </row>
    <row r="23" spans="1:6">
      <c r="A23" s="348" t="s">
        <v>581</v>
      </c>
      <c r="B23" s="191"/>
      <c r="C23" s="191"/>
      <c r="D23" s="191"/>
      <c r="E23" s="191"/>
      <c r="F23" s="191"/>
    </row>
    <row r="24" spans="1:6">
      <c r="A24" s="336"/>
      <c r="B24" s="414"/>
      <c r="C24" s="414"/>
      <c r="D24" s="414"/>
      <c r="E24" s="414"/>
      <c r="F24" s="481"/>
    </row>
    <row r="25" spans="1:6" ht="20.149999999999999" customHeight="1">
      <c r="A25" s="349" t="s">
        <v>338</v>
      </c>
      <c r="B25" s="199"/>
      <c r="C25" s="199"/>
      <c r="D25" s="199"/>
      <c r="E25" s="199"/>
      <c r="F25" s="199"/>
    </row>
    <row r="26" spans="1:6">
      <c r="A26" s="350" t="s">
        <v>529</v>
      </c>
    </row>
    <row r="27" spans="1:6">
      <c r="A27" s="197" t="s">
        <v>582</v>
      </c>
    </row>
  </sheetData>
  <mergeCells count="10">
    <mergeCell ref="D7:D8"/>
    <mergeCell ref="E7:E8"/>
    <mergeCell ref="F7:F8"/>
    <mergeCell ref="A1:F1"/>
    <mergeCell ref="A3:C3"/>
    <mergeCell ref="E3:F3"/>
    <mergeCell ref="A4:C4"/>
    <mergeCell ref="D4:D5"/>
    <mergeCell ref="E4:F5"/>
    <mergeCell ref="B5:C5"/>
  </mergeCells>
  <dataValidations count="1">
    <dataValidation allowBlank="1" showInputMessage="1" showErrorMessage="1" errorTitle="Erreur de saisie" error="La cellule ne peut prendre que du numérique." promptTitle="Information" prompt="Cette cellule ne peut prendre que du numérique." sqref="B10:F25" xr:uid="{00000000-0002-0000-0D00-000000000000}"/>
  </dataValidations>
  <pageMargins left="0.7" right="0.7" top="0.75" bottom="0.75" header="0.3" footer="0.3"/>
  <pageSetup paperSize="9" orientation="landscape" r:id="rId1"/>
  <headerFooter>
    <oddFooter>&amp;L&amp;"Helvetica,Regular"&amp;12&amp;K000000	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8"/>
  <sheetViews>
    <sheetView topLeftCell="A4" workbookViewId="0">
      <selection activeCell="A14" sqref="A14:B20"/>
    </sheetView>
  </sheetViews>
  <sheetFormatPr baseColWidth="10" defaultColWidth="12" defaultRowHeight="13"/>
  <cols>
    <col min="1" max="1" width="41.19921875" style="186" customWidth="1"/>
    <col min="2" max="2" width="37.796875" style="186" customWidth="1"/>
    <col min="3" max="3" width="41.5" style="186" customWidth="1"/>
    <col min="4" max="16384" width="12" style="186"/>
  </cols>
  <sheetData>
    <row r="1" spans="1:4" ht="18.5">
      <c r="A1" s="929" t="s">
        <v>583</v>
      </c>
      <c r="B1" s="929"/>
      <c r="C1" s="929"/>
    </row>
    <row r="3" spans="1:4" ht="12.75" customHeight="1">
      <c r="A3" s="930" t="s">
        <v>487</v>
      </c>
      <c r="B3" s="930"/>
      <c r="C3" s="186" t="s">
        <v>488</v>
      </c>
      <c r="D3" s="323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933" t="s">
        <v>489</v>
      </c>
      <c r="D4" s="186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C5" s="933"/>
    </row>
    <row r="7" spans="1:4">
      <c r="A7" s="206" t="s">
        <v>584</v>
      </c>
      <c r="B7" s="207"/>
      <c r="C7" s="506"/>
    </row>
    <row r="8" spans="1:4" ht="12.75" customHeight="1">
      <c r="A8" s="980"/>
      <c r="B8" s="981"/>
      <c r="C8" s="982"/>
    </row>
    <row r="9" spans="1:4" ht="12.75" customHeight="1">
      <c r="A9" s="980"/>
      <c r="B9" s="981"/>
      <c r="C9" s="982"/>
    </row>
    <row r="10" spans="1:4" ht="12.75" customHeight="1">
      <c r="A10" s="980"/>
      <c r="B10" s="981"/>
      <c r="C10" s="982"/>
    </row>
    <row r="11" spans="1:4" ht="12.75" customHeight="1">
      <c r="A11" s="980"/>
      <c r="B11" s="981"/>
      <c r="C11" s="982"/>
    </row>
    <row r="12" spans="1:4" ht="12.75" customHeight="1">
      <c r="A12" s="974"/>
      <c r="B12" s="975"/>
      <c r="C12" s="976"/>
    </row>
    <row r="13" spans="1:4">
      <c r="A13" s="318" t="s">
        <v>585</v>
      </c>
      <c r="B13" s="477" t="s">
        <v>586</v>
      </c>
      <c r="C13" s="507" t="s">
        <v>587</v>
      </c>
    </row>
    <row r="14" spans="1:4" ht="15" customHeight="1">
      <c r="A14" s="680"/>
      <c r="B14" s="317"/>
      <c r="C14" s="508"/>
    </row>
    <row r="15" spans="1:4" ht="15" customHeight="1">
      <c r="A15" s="681"/>
      <c r="B15" s="316"/>
      <c r="C15" s="509"/>
    </row>
    <row r="16" spans="1:4" ht="15" customHeight="1">
      <c r="A16" s="681" t="s">
        <v>1532</v>
      </c>
      <c r="B16" s="682">
        <v>109847868</v>
      </c>
      <c r="C16" s="509"/>
    </row>
    <row r="17" spans="1:3" ht="15" customHeight="1">
      <c r="A17" s="681" t="s">
        <v>1533</v>
      </c>
      <c r="B17" s="682">
        <v>117069903</v>
      </c>
      <c r="C17" s="509"/>
    </row>
    <row r="18" spans="1:3" ht="15" customHeight="1">
      <c r="A18" s="681"/>
      <c r="B18" s="682"/>
      <c r="C18" s="509"/>
    </row>
    <row r="19" spans="1:3" ht="15" customHeight="1">
      <c r="A19" s="681"/>
      <c r="B19" s="682"/>
      <c r="C19" s="509"/>
    </row>
    <row r="20" spans="1:3" ht="15" customHeight="1">
      <c r="A20" s="681" t="s">
        <v>285</v>
      </c>
      <c r="B20" s="682">
        <v>2432000</v>
      </c>
      <c r="C20" s="509"/>
    </row>
    <row r="21" spans="1:3" ht="15" customHeight="1">
      <c r="A21" s="319"/>
      <c r="B21" s="319"/>
      <c r="C21" s="510"/>
    </row>
    <row r="22" spans="1:3">
      <c r="A22" s="206" t="s">
        <v>588</v>
      </c>
      <c r="B22" s="207"/>
      <c r="C22" s="506"/>
    </row>
    <row r="23" spans="1:3" ht="45" customHeight="1">
      <c r="A23" s="974"/>
      <c r="B23" s="975"/>
      <c r="C23" s="976"/>
    </row>
    <row r="24" spans="1:3">
      <c r="A24" s="206" t="s">
        <v>589</v>
      </c>
      <c r="B24" s="207"/>
      <c r="C24" s="506"/>
    </row>
    <row r="25" spans="1:3" ht="15" customHeight="1">
      <c r="A25" s="208" t="s">
        <v>590</v>
      </c>
      <c r="C25" s="511"/>
    </row>
    <row r="26" spans="1:3" ht="54" customHeight="1">
      <c r="A26" s="977"/>
      <c r="B26" s="978"/>
      <c r="C26" s="979"/>
    </row>
    <row r="27" spans="1:3" ht="20.25" customHeight="1">
      <c r="A27" s="209" t="s">
        <v>591</v>
      </c>
      <c r="B27" s="210"/>
      <c r="C27" s="192"/>
    </row>
    <row r="28" spans="1:3" ht="20.149999999999999" customHeight="1">
      <c r="A28" s="211"/>
      <c r="B28" s="211"/>
      <c r="C28" s="212"/>
    </row>
  </sheetData>
  <mergeCells count="7">
    <mergeCell ref="A23:C23"/>
    <mergeCell ref="A26:C26"/>
    <mergeCell ref="A1:C1"/>
    <mergeCell ref="A3:B3"/>
    <mergeCell ref="A4:B4"/>
    <mergeCell ref="C4:C5"/>
    <mergeCell ref="A8:C12"/>
  </mergeCells>
  <pageMargins left="0.7" right="0.7" top="0.75" bottom="0.75" header="0.3" footer="0.3"/>
  <pageSetup paperSize="9" scale="73"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5"/>
  <sheetViews>
    <sheetView workbookViewId="0">
      <selection activeCell="A36" sqref="A36:B46"/>
    </sheetView>
  </sheetViews>
  <sheetFormatPr baseColWidth="10" defaultColWidth="12" defaultRowHeight="13"/>
  <cols>
    <col min="1" max="1" width="36.5" style="186" customWidth="1"/>
    <col min="2" max="2" width="27.296875" style="186" customWidth="1"/>
    <col min="3" max="3" width="20.796875" style="186" customWidth="1"/>
    <col min="4" max="4" width="16.5" style="186" customWidth="1"/>
    <col min="5" max="5" width="22.296875" style="186" customWidth="1"/>
    <col min="6" max="6" width="18.69921875" style="186" customWidth="1"/>
    <col min="7" max="7" width="18.296875" style="186" customWidth="1"/>
    <col min="8" max="8" width="16.69921875" style="186" customWidth="1"/>
    <col min="9" max="16384" width="12" style="186"/>
  </cols>
  <sheetData>
    <row r="1" spans="1:8" ht="18.5">
      <c r="A1" s="929" t="s">
        <v>592</v>
      </c>
      <c r="B1" s="929"/>
      <c r="C1" s="929"/>
      <c r="D1" s="929"/>
      <c r="E1" s="929"/>
      <c r="F1" s="929"/>
      <c r="G1" s="929"/>
      <c r="H1" s="929"/>
    </row>
    <row r="2" spans="1:8" ht="8.15" customHeight="1"/>
    <row r="3" spans="1:8" ht="12.75" customHeight="1">
      <c r="A3" s="930" t="s">
        <v>487</v>
      </c>
      <c r="B3" s="930"/>
      <c r="C3" s="930"/>
      <c r="D3" s="469"/>
      <c r="F3" s="198" t="s">
        <v>488</v>
      </c>
      <c r="G3" s="945">
        <f>+'Note 1'!E3</f>
        <v>45657</v>
      </c>
      <c r="H3" s="945"/>
    </row>
    <row r="4" spans="1:8" ht="15" customHeight="1">
      <c r="A4" s="942"/>
      <c r="B4" s="942"/>
      <c r="C4" s="942"/>
      <c r="D4" s="470"/>
      <c r="F4" s="946" t="s">
        <v>489</v>
      </c>
      <c r="G4" s="947">
        <f>+'Note 1'!E4</f>
        <v>12</v>
      </c>
      <c r="H4" s="947"/>
    </row>
    <row r="5" spans="1:8" ht="15" customHeight="1">
      <c r="A5" s="186" t="s">
        <v>490</v>
      </c>
      <c r="B5" s="949" t="str">
        <f>+'Note 1'!B5</f>
        <v>0086501962V3</v>
      </c>
      <c r="C5" s="949"/>
      <c r="D5" s="470"/>
      <c r="F5" s="946"/>
      <c r="G5" s="948"/>
      <c r="H5" s="948"/>
    </row>
    <row r="6" spans="1:8" ht="8.15" customHeight="1"/>
    <row r="7" spans="1:8" ht="25.15" customHeight="1">
      <c r="A7" s="213" t="s">
        <v>541</v>
      </c>
      <c r="B7" s="964" t="s">
        <v>593</v>
      </c>
      <c r="C7" s="964" t="s">
        <v>594</v>
      </c>
      <c r="D7" s="964" t="s">
        <v>746</v>
      </c>
      <c r="E7" s="964" t="s">
        <v>595</v>
      </c>
      <c r="F7" s="983" t="s">
        <v>596</v>
      </c>
      <c r="G7" s="983" t="s">
        <v>597</v>
      </c>
      <c r="H7" s="964" t="s">
        <v>598</v>
      </c>
    </row>
    <row r="8" spans="1:8" ht="25.15" customHeight="1">
      <c r="A8" s="214"/>
      <c r="B8" s="957"/>
      <c r="C8" s="957"/>
      <c r="D8" s="957"/>
      <c r="E8" s="957"/>
      <c r="F8" s="960"/>
      <c r="G8" s="960"/>
      <c r="H8" s="957"/>
    </row>
    <row r="9" spans="1:8">
      <c r="A9" s="333" t="s">
        <v>281</v>
      </c>
      <c r="B9" s="189"/>
      <c r="C9" s="189"/>
      <c r="D9" s="189"/>
      <c r="E9" s="189"/>
      <c r="F9" s="189"/>
      <c r="G9" s="189"/>
      <c r="H9" s="189"/>
    </row>
    <row r="10" spans="1:8">
      <c r="A10" s="333" t="s">
        <v>599</v>
      </c>
      <c r="B10" s="189"/>
      <c r="C10" s="189"/>
      <c r="D10" s="189"/>
      <c r="E10" s="189"/>
      <c r="F10" s="189"/>
      <c r="G10" s="189"/>
      <c r="H10" s="189"/>
    </row>
    <row r="11" spans="1:8">
      <c r="A11" s="333" t="s">
        <v>600</v>
      </c>
      <c r="B11" s="189"/>
      <c r="C11" s="189"/>
      <c r="D11" s="189"/>
      <c r="E11" s="189"/>
      <c r="F11" s="189"/>
      <c r="G11" s="189"/>
      <c r="H11" s="189"/>
    </row>
    <row r="12" spans="1:8">
      <c r="A12" s="333" t="s">
        <v>601</v>
      </c>
      <c r="B12" s="189"/>
      <c r="C12" s="189"/>
      <c r="D12" s="189"/>
      <c r="E12" s="189"/>
      <c r="F12" s="189"/>
      <c r="G12" s="189"/>
      <c r="H12" s="189"/>
    </row>
    <row r="13" spans="1:8">
      <c r="A13" s="333" t="s">
        <v>1443</v>
      </c>
      <c r="B13" s="189"/>
      <c r="C13" s="189"/>
      <c r="D13" s="189"/>
      <c r="E13" s="189"/>
      <c r="F13" s="189"/>
      <c r="G13" s="189"/>
      <c r="H13" s="189"/>
    </row>
    <row r="14" spans="1:8">
      <c r="A14" s="334" t="s">
        <v>602</v>
      </c>
      <c r="B14" s="189"/>
      <c r="C14" s="189"/>
      <c r="D14" s="189"/>
      <c r="E14" s="189"/>
      <c r="F14" s="189"/>
      <c r="G14" s="189"/>
      <c r="H14" s="189"/>
    </row>
    <row r="15" spans="1:8">
      <c r="A15" s="334" t="s">
        <v>603</v>
      </c>
      <c r="B15" s="667">
        <v>8044042</v>
      </c>
      <c r="C15" s="667">
        <v>2432000</v>
      </c>
      <c r="D15" s="667"/>
      <c r="E15" s="683"/>
      <c r="F15" s="664"/>
      <c r="G15" s="664"/>
      <c r="H15" s="671">
        <v>8044042</v>
      </c>
    </row>
    <row r="16" spans="1:8">
      <c r="A16" s="334" t="s">
        <v>604</v>
      </c>
      <c r="B16" s="664"/>
      <c r="C16" s="664"/>
      <c r="D16" s="664"/>
      <c r="E16" s="664"/>
      <c r="F16" s="664"/>
      <c r="G16" s="664"/>
      <c r="H16" s="670"/>
    </row>
    <row r="17" spans="1:8" ht="27" customHeight="1">
      <c r="A17" s="333" t="s">
        <v>1444</v>
      </c>
      <c r="B17" s="664"/>
      <c r="C17" s="664"/>
      <c r="D17" s="664"/>
      <c r="E17" s="664"/>
      <c r="F17" s="664"/>
      <c r="G17" s="664"/>
      <c r="H17" s="670"/>
    </row>
    <row r="18" spans="1:8">
      <c r="A18" s="334" t="s">
        <v>1445</v>
      </c>
      <c r="B18" s="664"/>
      <c r="C18" s="664"/>
      <c r="D18" s="664"/>
      <c r="E18" s="664"/>
      <c r="F18" s="664"/>
      <c r="G18" s="664"/>
      <c r="H18" s="670"/>
    </row>
    <row r="19" spans="1:8">
      <c r="A19" s="348" t="s">
        <v>605</v>
      </c>
      <c r="B19" s="666">
        <f>+B15</f>
        <v>8044042</v>
      </c>
      <c r="C19" s="666">
        <f>+C15</f>
        <v>2432000</v>
      </c>
      <c r="D19" s="666">
        <f t="shared" ref="D19:H19" si="0">+D15</f>
        <v>0</v>
      </c>
      <c r="E19" s="666">
        <f t="shared" si="0"/>
        <v>0</v>
      </c>
      <c r="F19" s="666">
        <f t="shared" si="0"/>
        <v>0</v>
      </c>
      <c r="G19" s="666">
        <f t="shared" si="0"/>
        <v>0</v>
      </c>
      <c r="H19" s="675">
        <f t="shared" si="0"/>
        <v>8044042</v>
      </c>
    </row>
    <row r="20" spans="1:8">
      <c r="A20" s="334" t="s">
        <v>606</v>
      </c>
      <c r="B20" s="189"/>
      <c r="C20" s="189"/>
      <c r="D20" s="189"/>
      <c r="E20" s="189"/>
      <c r="F20" s="189"/>
      <c r="G20" s="189"/>
      <c r="H20" s="189"/>
    </row>
    <row r="21" spans="1:8">
      <c r="A21" s="334" t="s">
        <v>607</v>
      </c>
      <c r="B21" s="189"/>
      <c r="C21" s="189"/>
      <c r="D21" s="189"/>
      <c r="E21" s="189"/>
      <c r="F21" s="189"/>
      <c r="G21" s="189"/>
      <c r="H21" s="189"/>
    </row>
    <row r="22" spans="1:8" ht="20.149999999999999" customHeight="1">
      <c r="A22" s="335" t="s">
        <v>608</v>
      </c>
      <c r="B22" s="191"/>
      <c r="C22" s="191"/>
      <c r="D22" s="191"/>
      <c r="E22" s="191"/>
      <c r="F22" s="191"/>
      <c r="G22" s="191"/>
      <c r="H22" s="191"/>
    </row>
    <row r="23" spans="1:8">
      <c r="A23" s="351"/>
    </row>
    <row r="24" spans="1:8">
      <c r="A24" s="350" t="s">
        <v>609</v>
      </c>
    </row>
    <row r="26" spans="1:8" ht="25.15" customHeight="1">
      <c r="A26" s="936" t="s">
        <v>610</v>
      </c>
      <c r="B26" s="964" t="s">
        <v>611</v>
      </c>
      <c r="C26" s="985" t="s">
        <v>612</v>
      </c>
      <c r="D26" s="986"/>
      <c r="E26" s="987"/>
      <c r="F26" s="983" t="s">
        <v>613</v>
      </c>
      <c r="G26" s="983" t="s">
        <v>614</v>
      </c>
      <c r="H26" s="964" t="s">
        <v>615</v>
      </c>
    </row>
    <row r="27" spans="1:8" ht="25.15" customHeight="1">
      <c r="A27" s="984"/>
      <c r="B27" s="957"/>
      <c r="C27" s="988"/>
      <c r="D27" s="989"/>
      <c r="E27" s="990"/>
      <c r="F27" s="960"/>
      <c r="G27" s="960"/>
      <c r="H27" s="957"/>
    </row>
    <row r="28" spans="1:8">
      <c r="A28" s="188"/>
      <c r="B28" s="189"/>
      <c r="C28" s="991"/>
      <c r="D28" s="992"/>
      <c r="E28" s="993"/>
      <c r="F28" s="189"/>
      <c r="G28" s="189"/>
      <c r="H28" s="189"/>
    </row>
    <row r="29" spans="1:8">
      <c r="A29" s="188"/>
      <c r="B29" s="189"/>
      <c r="C29" s="991"/>
      <c r="D29" s="992"/>
      <c r="E29" s="993"/>
      <c r="F29" s="189"/>
      <c r="G29" s="189"/>
      <c r="H29" s="189"/>
    </row>
    <row r="30" spans="1:8">
      <c r="A30" s="188"/>
      <c r="B30" s="189"/>
      <c r="C30" s="991"/>
      <c r="D30" s="992"/>
      <c r="E30" s="993"/>
      <c r="F30" s="189"/>
      <c r="G30" s="189"/>
      <c r="H30" s="189"/>
    </row>
    <row r="31" spans="1:8">
      <c r="A31" s="188"/>
      <c r="B31" s="189"/>
      <c r="C31" s="991"/>
      <c r="D31" s="992"/>
      <c r="E31" s="993"/>
      <c r="F31" s="189"/>
      <c r="G31" s="189"/>
      <c r="H31" s="189"/>
    </row>
    <row r="32" spans="1:8">
      <c r="A32" s="189"/>
      <c r="B32" s="189"/>
      <c r="C32" s="991"/>
      <c r="D32" s="992"/>
      <c r="E32" s="993"/>
      <c r="F32" s="189"/>
      <c r="G32" s="189"/>
      <c r="H32" s="189"/>
    </row>
    <row r="33" spans="1:8">
      <c r="A33" s="189"/>
      <c r="B33" s="189"/>
      <c r="C33" s="991"/>
      <c r="D33" s="992"/>
      <c r="E33" s="993"/>
      <c r="F33" s="189"/>
      <c r="G33" s="189"/>
      <c r="H33" s="189"/>
    </row>
    <row r="34" spans="1:8">
      <c r="A34" s="189"/>
      <c r="B34" s="189"/>
      <c r="C34" s="991"/>
      <c r="D34" s="992"/>
      <c r="E34" s="993"/>
      <c r="F34" s="189"/>
      <c r="G34" s="189"/>
      <c r="H34" s="189"/>
    </row>
    <row r="35" spans="1:8">
      <c r="A35" s="196" t="s">
        <v>1534</v>
      </c>
    </row>
    <row r="36" spans="1:8">
      <c r="A36" s="197"/>
    </row>
    <row r="37" spans="1:8">
      <c r="A37" s="197"/>
    </row>
    <row r="38" spans="1:8">
      <c r="A38" s="197"/>
    </row>
    <row r="39" spans="1:8">
      <c r="A39" s="197"/>
    </row>
    <row r="40" spans="1:8">
      <c r="A40" s="200"/>
    </row>
    <row r="41" spans="1:8">
      <c r="A41" s="200"/>
    </row>
    <row r="42" spans="1:8">
      <c r="A42" s="200"/>
    </row>
    <row r="43" spans="1:8">
      <c r="A43" s="197"/>
    </row>
    <row r="44" spans="1:8">
      <c r="A44" s="197"/>
    </row>
    <row r="45" spans="1:8">
      <c r="A45" s="215"/>
    </row>
  </sheetData>
  <mergeCells count="27">
    <mergeCell ref="C34:E34"/>
    <mergeCell ref="C28:E28"/>
    <mergeCell ref="C29:E29"/>
    <mergeCell ref="C30:E30"/>
    <mergeCell ref="C31:E31"/>
    <mergeCell ref="C32:E32"/>
    <mergeCell ref="C33:E33"/>
    <mergeCell ref="A26:A27"/>
    <mergeCell ref="B26:B27"/>
    <mergeCell ref="C26:E27"/>
    <mergeCell ref="F26:F27"/>
    <mergeCell ref="G26:G27"/>
    <mergeCell ref="H26:H27"/>
    <mergeCell ref="B7:B8"/>
    <mergeCell ref="C7:C8"/>
    <mergeCell ref="E7:E8"/>
    <mergeCell ref="F7:F8"/>
    <mergeCell ref="G7:G8"/>
    <mergeCell ref="H7:H8"/>
    <mergeCell ref="D7:D8"/>
    <mergeCell ref="A1:H1"/>
    <mergeCell ref="A3:C3"/>
    <mergeCell ref="G3:H3"/>
    <mergeCell ref="A4:C4"/>
    <mergeCell ref="F4:F5"/>
    <mergeCell ref="G4:H5"/>
    <mergeCell ref="B5:C5"/>
  </mergeCells>
  <dataValidations count="1">
    <dataValidation allowBlank="1" showInputMessage="1" showErrorMessage="1" errorTitle="Erreur de saisie" error="La cellule ne peut prendre que du numérique." promptTitle="Information" prompt="Cette cellule ne peut prendre que du numérique." sqref="G28:H34 B9:H22" xr:uid="{00000000-0002-0000-0F00-000000000000}"/>
  </dataValidations>
  <pageMargins left="0.7" right="0.7" top="0.75" bottom="0.75" header="0.3" footer="0.3"/>
  <pageSetup paperSize="9" scale="74" orientation="landscape" r:id="rId1"/>
  <headerFooter>
    <oddFooter>&amp;L&amp;"Helvetica,Regular"&amp;12&amp;K000000	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0"/>
  <sheetViews>
    <sheetView workbookViewId="0">
      <selection activeCell="E23" sqref="E23:H27"/>
    </sheetView>
  </sheetViews>
  <sheetFormatPr baseColWidth="10" defaultColWidth="12" defaultRowHeight="13"/>
  <cols>
    <col min="1" max="1" width="39.5" style="186" customWidth="1"/>
    <col min="2" max="2" width="9.5" style="186" bestFit="1" customWidth="1"/>
    <col min="3" max="3" width="11.296875" style="186" bestFit="1" customWidth="1"/>
    <col min="4" max="4" width="11.296875" style="186" customWidth="1"/>
    <col min="5" max="5" width="9.5" style="186" customWidth="1"/>
    <col min="6" max="8" width="13.69921875" style="186" customWidth="1"/>
    <col min="9" max="16384" width="12" style="186"/>
  </cols>
  <sheetData>
    <row r="1" spans="1:8" ht="18.5">
      <c r="A1" s="929" t="s">
        <v>619</v>
      </c>
      <c r="B1" s="929"/>
      <c r="C1" s="929"/>
      <c r="D1" s="929"/>
      <c r="E1" s="929"/>
      <c r="F1" s="929"/>
      <c r="G1" s="929"/>
      <c r="H1" s="929"/>
    </row>
    <row r="2" spans="1:8" ht="8.15" customHeight="1"/>
    <row r="3" spans="1:8" ht="12.75" customHeight="1">
      <c r="A3" s="930" t="s">
        <v>487</v>
      </c>
      <c r="B3" s="930"/>
      <c r="C3" s="930"/>
      <c r="D3" s="469"/>
      <c r="F3" s="198" t="s">
        <v>488</v>
      </c>
      <c r="G3" s="945">
        <f>+'Note 1'!E3</f>
        <v>45657</v>
      </c>
      <c r="H3" s="945"/>
    </row>
    <row r="4" spans="1:8" ht="15" customHeight="1">
      <c r="A4" s="942"/>
      <c r="B4" s="942"/>
      <c r="C4" s="942"/>
      <c r="D4" s="470"/>
      <c r="F4" s="946" t="s">
        <v>489</v>
      </c>
      <c r="G4" s="947">
        <f>+'Note 1'!E4</f>
        <v>12</v>
      </c>
      <c r="H4" s="947"/>
    </row>
    <row r="5" spans="1:8" ht="15" customHeight="1">
      <c r="A5" s="186" t="s">
        <v>490</v>
      </c>
      <c r="B5" s="949" t="str">
        <f>+'Note 1'!B5</f>
        <v>0086501962V3</v>
      </c>
      <c r="C5" s="949"/>
      <c r="D5" s="470"/>
      <c r="F5" s="946"/>
      <c r="G5" s="948"/>
      <c r="H5" s="948"/>
    </row>
    <row r="6" spans="1:8" ht="8.15" customHeight="1"/>
    <row r="7" spans="1:8" ht="25.15" customHeight="1">
      <c r="A7" s="936" t="s">
        <v>340</v>
      </c>
      <c r="B7" s="964" t="s">
        <v>751</v>
      </c>
      <c r="C7" s="964" t="s">
        <v>752</v>
      </c>
      <c r="D7" s="964" t="s">
        <v>746</v>
      </c>
      <c r="E7" s="964" t="s">
        <v>595</v>
      </c>
      <c r="F7" s="983" t="s">
        <v>596</v>
      </c>
      <c r="G7" s="983" t="s">
        <v>597</v>
      </c>
      <c r="H7" s="964" t="s">
        <v>598</v>
      </c>
    </row>
    <row r="8" spans="1:8" ht="25.15" customHeight="1">
      <c r="A8" s="984"/>
      <c r="B8" s="957"/>
      <c r="C8" s="957"/>
      <c r="D8" s="957"/>
      <c r="E8" s="957"/>
      <c r="F8" s="960"/>
      <c r="G8" s="960"/>
      <c r="H8" s="957"/>
    </row>
    <row r="9" spans="1:8" ht="25.5" customHeight="1">
      <c r="A9" s="333" t="s">
        <v>620</v>
      </c>
      <c r="B9" s="189"/>
      <c r="C9" s="189"/>
      <c r="D9" s="189"/>
      <c r="E9" s="189"/>
      <c r="F9" s="189"/>
      <c r="G9" s="189"/>
      <c r="H9" s="189"/>
    </row>
    <row r="10" spans="1:8" ht="25.5" customHeight="1">
      <c r="A10" s="334" t="s">
        <v>621</v>
      </c>
      <c r="B10" s="189"/>
      <c r="C10" s="189"/>
      <c r="D10" s="189"/>
      <c r="E10" s="337"/>
      <c r="F10" s="189"/>
      <c r="G10" s="189"/>
      <c r="H10" s="189"/>
    </row>
    <row r="11" spans="1:8">
      <c r="A11" s="348" t="s">
        <v>605</v>
      </c>
      <c r="B11" s="191"/>
      <c r="C11" s="191"/>
      <c r="D11" s="191"/>
      <c r="E11" s="191"/>
      <c r="F11" s="191"/>
      <c r="G11" s="191"/>
      <c r="H11" s="191"/>
    </row>
    <row r="12" spans="1:8" ht="25.5" customHeight="1">
      <c r="A12" s="334" t="s">
        <v>622</v>
      </c>
      <c r="B12" s="189"/>
      <c r="C12" s="189"/>
      <c r="D12" s="189"/>
      <c r="E12" s="189"/>
      <c r="F12" s="189"/>
      <c r="G12" s="189"/>
      <c r="H12" s="189"/>
    </row>
    <row r="13" spans="1:8" ht="20.149999999999999" customHeight="1">
      <c r="A13" s="349" t="s">
        <v>608</v>
      </c>
      <c r="B13" s="199"/>
      <c r="C13" s="199"/>
      <c r="D13" s="199"/>
      <c r="E13" s="199"/>
      <c r="F13" s="199"/>
      <c r="G13" s="199"/>
      <c r="H13" s="199"/>
    </row>
    <row r="14" spans="1:8">
      <c r="A14" s="350" t="s">
        <v>529</v>
      </c>
    </row>
    <row r="15" spans="1:8">
      <c r="A15" s="197" t="s">
        <v>623</v>
      </c>
    </row>
    <row r="16" spans="1:8">
      <c r="A16" s="197" t="s">
        <v>617</v>
      </c>
    </row>
    <row r="17" spans="1:8">
      <c r="A17" s="215" t="s">
        <v>618</v>
      </c>
    </row>
    <row r="19" spans="1:8" ht="18.5">
      <c r="A19" s="994" t="s">
        <v>624</v>
      </c>
      <c r="B19" s="994"/>
      <c r="C19" s="994"/>
      <c r="D19" s="994"/>
      <c r="E19" s="994"/>
      <c r="F19" s="994"/>
      <c r="G19" s="994"/>
      <c r="H19" s="994"/>
    </row>
    <row r="21" spans="1:8" ht="25.15" customHeight="1">
      <c r="A21" s="936" t="s">
        <v>340</v>
      </c>
      <c r="B21" s="985" t="s">
        <v>751</v>
      </c>
      <c r="C21" s="987"/>
      <c r="D21" s="482"/>
      <c r="E21" s="985" t="s">
        <v>752</v>
      </c>
      <c r="F21" s="987"/>
      <c r="G21" s="995" t="s">
        <v>625</v>
      </c>
      <c r="H21" s="996"/>
    </row>
    <row r="22" spans="1:8" ht="25.15" customHeight="1">
      <c r="A22" s="984"/>
      <c r="B22" s="988"/>
      <c r="C22" s="990"/>
      <c r="D22" s="483"/>
      <c r="E22" s="988"/>
      <c r="F22" s="990"/>
      <c r="G22" s="997"/>
      <c r="H22" s="998"/>
    </row>
    <row r="23" spans="1:8">
      <c r="A23" s="188" t="s">
        <v>626</v>
      </c>
      <c r="B23" s="999"/>
      <c r="C23" s="1000"/>
      <c r="D23" s="489"/>
      <c r="E23" s="1001">
        <v>1180849</v>
      </c>
      <c r="F23" s="1002"/>
      <c r="G23" s="1003">
        <v>-100</v>
      </c>
      <c r="H23" s="1004"/>
    </row>
    <row r="24" spans="1:8">
      <c r="A24" s="188" t="s">
        <v>627</v>
      </c>
      <c r="B24" s="999"/>
      <c r="C24" s="1000"/>
      <c r="D24" s="489"/>
      <c r="E24" s="1005"/>
      <c r="F24" s="1006"/>
      <c r="G24" s="1003"/>
      <c r="H24" s="1004"/>
    </row>
    <row r="25" spans="1:8" ht="39">
      <c r="A25" s="188" t="s">
        <v>628</v>
      </c>
      <c r="B25" s="999"/>
      <c r="C25" s="1000"/>
      <c r="D25" s="489"/>
      <c r="E25" s="1005"/>
      <c r="F25" s="1006"/>
      <c r="G25" s="1003"/>
      <c r="H25" s="1004"/>
    </row>
    <row r="26" spans="1:8">
      <c r="A26" s="188" t="s">
        <v>629</v>
      </c>
      <c r="B26" s="999"/>
      <c r="C26" s="1000"/>
      <c r="D26" s="489"/>
      <c r="E26" s="1005"/>
      <c r="F26" s="1006"/>
      <c r="G26" s="1003"/>
      <c r="H26" s="1004"/>
    </row>
    <row r="27" spans="1:8" ht="21.4" customHeight="1" thickBot="1">
      <c r="A27" s="199" t="s">
        <v>114</v>
      </c>
      <c r="B27" s="1007"/>
      <c r="C27" s="1008"/>
      <c r="D27" s="486"/>
      <c r="E27" s="1009">
        <f>+E23</f>
        <v>1180849</v>
      </c>
      <c r="F27" s="1010"/>
      <c r="G27" s="1009">
        <f>+G23</f>
        <v>-100</v>
      </c>
      <c r="H27" s="1011"/>
    </row>
    <row r="28" spans="1:8">
      <c r="A28" s="196" t="s">
        <v>529</v>
      </c>
    </row>
    <row r="29" spans="1:8">
      <c r="A29" s="197" t="s">
        <v>630</v>
      </c>
    </row>
    <row r="30" spans="1:8">
      <c r="A30" s="197" t="s">
        <v>631</v>
      </c>
    </row>
  </sheetData>
  <mergeCells count="35">
    <mergeCell ref="B27:C27"/>
    <mergeCell ref="E27:F27"/>
    <mergeCell ref="G27:H27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H7:H8"/>
    <mergeCell ref="A19:H19"/>
    <mergeCell ref="A21:A22"/>
    <mergeCell ref="B21:C22"/>
    <mergeCell ref="E21:F22"/>
    <mergeCell ref="G21:H22"/>
    <mergeCell ref="A7:A8"/>
    <mergeCell ref="B7:B8"/>
    <mergeCell ref="C7:C8"/>
    <mergeCell ref="E7:E8"/>
    <mergeCell ref="F7:F8"/>
    <mergeCell ref="G7:G8"/>
    <mergeCell ref="D7:D8"/>
    <mergeCell ref="A1:H1"/>
    <mergeCell ref="A3:C3"/>
    <mergeCell ref="G3:H3"/>
    <mergeCell ref="A4:C4"/>
    <mergeCell ref="F4:F5"/>
    <mergeCell ref="G4:H5"/>
    <mergeCell ref="B5:C5"/>
  </mergeCells>
  <dataValidations count="2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D13" xr:uid="{00000000-0002-0000-1000-000000000000}">
      <formula1>0</formula1>
    </dataValidation>
    <dataValidation type="whole" operator="notEqual" allowBlank="1" showInputMessage="1" showErrorMessage="1" errorTitle="Erreur de saisie" error="La cellule ne peut prendre que du numérique." promptTitle="Information" prompt="Cette cellule ne peut prendre que du numérique," sqref="F9:H13" xr:uid="{00000000-0002-0000-1000-000001000000}">
      <formula1>0</formula1>
    </dataValidation>
  </dataValidations>
  <pageMargins left="0.7" right="0.7" top="0.75" bottom="0.75" header="0.3" footer="0.3"/>
  <pageSetup paperSize="9" scale="80" orientation="portrait" r:id="rId1"/>
  <headerFooter>
    <oddFooter>&amp;L&amp;"Helvetica,Regular"&amp;12&amp;K000000	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30"/>
  <sheetViews>
    <sheetView workbookViewId="0">
      <selection activeCell="B33" sqref="B33"/>
    </sheetView>
  </sheetViews>
  <sheetFormatPr baseColWidth="10" defaultColWidth="12" defaultRowHeight="13"/>
  <cols>
    <col min="1" max="1" width="39.5" style="186" customWidth="1"/>
    <col min="2" max="2" width="28.796875" style="186" customWidth="1"/>
    <col min="3" max="3" width="26.69921875" style="186" customWidth="1"/>
    <col min="4" max="4" width="21" style="186" customWidth="1"/>
    <col min="5" max="16384" width="12" style="186"/>
  </cols>
  <sheetData>
    <row r="1" spans="1:4" ht="21">
      <c r="A1" s="929" t="s">
        <v>632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593</v>
      </c>
      <c r="C7" s="1012" t="s">
        <v>594</v>
      </c>
      <c r="D7" s="1013" t="s">
        <v>625</v>
      </c>
    </row>
    <row r="8" spans="1:4" ht="25.15" customHeight="1">
      <c r="A8" s="984"/>
      <c r="B8" s="988"/>
      <c r="C8" s="1012"/>
      <c r="D8" s="1013"/>
    </row>
    <row r="9" spans="1:4">
      <c r="A9" s="333" t="s">
        <v>633</v>
      </c>
      <c r="B9" s="320"/>
      <c r="C9" s="512"/>
      <c r="D9" s="512"/>
    </row>
    <row r="10" spans="1:4">
      <c r="A10" s="419" t="s">
        <v>1446</v>
      </c>
      <c r="B10" s="320"/>
      <c r="C10" s="512"/>
      <c r="D10" s="512"/>
    </row>
    <row r="11" spans="1:4">
      <c r="A11" s="333" t="s">
        <v>634</v>
      </c>
      <c r="B11" s="374"/>
      <c r="C11" s="513"/>
      <c r="D11" s="382"/>
    </row>
    <row r="12" spans="1:4">
      <c r="A12" s="333" t="s">
        <v>635</v>
      </c>
      <c r="B12" s="684">
        <v>10102247</v>
      </c>
      <c r="C12" s="685">
        <v>5839990</v>
      </c>
      <c r="D12" s="686">
        <v>0.73</v>
      </c>
    </row>
    <row r="13" spans="1:4">
      <c r="A13" s="419" t="s">
        <v>1447</v>
      </c>
      <c r="B13" s="684"/>
      <c r="C13" s="685"/>
      <c r="D13" s="686"/>
    </row>
    <row r="14" spans="1:4">
      <c r="A14" s="333" t="s">
        <v>636</v>
      </c>
      <c r="B14" s="687"/>
      <c r="C14" s="685"/>
      <c r="D14" s="686"/>
    </row>
    <row r="15" spans="1:4">
      <c r="A15" s="333" t="s">
        <v>637</v>
      </c>
      <c r="B15" s="687"/>
      <c r="C15" s="685"/>
      <c r="D15" s="686"/>
    </row>
    <row r="16" spans="1:4">
      <c r="A16" s="333" t="s">
        <v>638</v>
      </c>
      <c r="B16" s="688"/>
      <c r="C16" s="689"/>
      <c r="D16" s="686"/>
    </row>
    <row r="17" spans="1:4">
      <c r="A17" s="333" t="s">
        <v>639</v>
      </c>
      <c r="B17" s="687"/>
      <c r="C17" s="685"/>
      <c r="D17" s="686"/>
    </row>
    <row r="18" spans="1:4" ht="26">
      <c r="A18" s="333" t="s">
        <v>640</v>
      </c>
      <c r="B18" s="687"/>
      <c r="C18" s="685"/>
      <c r="D18" s="686"/>
    </row>
    <row r="19" spans="1:4">
      <c r="A19" s="348" t="s">
        <v>641</v>
      </c>
      <c r="B19" s="690">
        <f>+B12</f>
        <v>10102247</v>
      </c>
      <c r="C19" s="690">
        <f t="shared" ref="C19:D19" si="0">+C12</f>
        <v>5839990</v>
      </c>
      <c r="D19" s="691">
        <f t="shared" si="0"/>
        <v>0.73</v>
      </c>
    </row>
    <row r="20" spans="1:4">
      <c r="A20" s="333" t="s">
        <v>642</v>
      </c>
      <c r="B20" s="487"/>
      <c r="C20" s="512"/>
      <c r="D20" s="512"/>
    </row>
    <row r="21" spans="1:4">
      <c r="A21" s="333"/>
      <c r="B21" s="487"/>
      <c r="C21" s="512"/>
      <c r="D21" s="512"/>
    </row>
    <row r="22" spans="1:4" ht="25.9" customHeight="1">
      <c r="A22" s="349" t="s">
        <v>114</v>
      </c>
      <c r="B22" s="484"/>
      <c r="C22" s="515"/>
      <c r="D22" s="515"/>
    </row>
    <row r="23" spans="1:4">
      <c r="A23" s="186" t="s">
        <v>643</v>
      </c>
    </row>
    <row r="24" spans="1:4">
      <c r="A24" s="186" t="s">
        <v>644</v>
      </c>
    </row>
    <row r="25" spans="1:4">
      <c r="A25" s="196" t="s">
        <v>1535</v>
      </c>
    </row>
    <row r="26" spans="1:4">
      <c r="A26" s="197"/>
    </row>
    <row r="27" spans="1:4">
      <c r="A27" s="217"/>
    </row>
    <row r="28" spans="1:4">
      <c r="A28" s="197"/>
    </row>
    <row r="29" spans="1:4">
      <c r="A29" s="197"/>
    </row>
    <row r="30" spans="1:4">
      <c r="A30" s="217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22 D19" xr:uid="{00000000-0002-0000-1100-000000000000}">
      <formula1>0</formula1>
    </dataValidation>
  </dataValidations>
  <pageMargins left="0.7" right="0.7" top="0.75" bottom="0.75" header="0.3" footer="0.3"/>
  <pageSetup paperSize="9" scale="84" orientation="portrait" r:id="rId1"/>
  <headerFooter>
    <oddFooter>&amp;L&amp;"Helvetica,Regular"&amp;12&amp;K000000	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32"/>
  <sheetViews>
    <sheetView workbookViewId="0">
      <selection activeCell="A7" sqref="A7:H26"/>
    </sheetView>
  </sheetViews>
  <sheetFormatPr baseColWidth="10" defaultColWidth="12" defaultRowHeight="13"/>
  <cols>
    <col min="1" max="1" width="36.5" style="186" customWidth="1"/>
    <col min="2" max="2" width="19" style="186" bestFit="1" customWidth="1"/>
    <col min="3" max="3" width="19.19921875" style="186" bestFit="1" customWidth="1"/>
    <col min="4" max="4" width="14.19921875" style="186" customWidth="1"/>
    <col min="5" max="5" width="9.5" style="186" customWidth="1"/>
    <col min="6" max="8" width="13.69921875" style="186" customWidth="1"/>
    <col min="9" max="16384" width="12" style="186"/>
  </cols>
  <sheetData>
    <row r="1" spans="1:8" ht="18.5">
      <c r="A1" s="929" t="s">
        <v>645</v>
      </c>
      <c r="B1" s="929"/>
      <c r="C1" s="929"/>
      <c r="D1" s="929"/>
      <c r="E1" s="929"/>
      <c r="F1" s="929"/>
      <c r="G1" s="929"/>
      <c r="H1" s="929"/>
    </row>
    <row r="2" spans="1:8" ht="8.15" customHeight="1"/>
    <row r="3" spans="1:8" ht="12.75" customHeight="1">
      <c r="A3" s="930" t="s">
        <v>487</v>
      </c>
      <c r="B3" s="930"/>
      <c r="C3" s="930"/>
      <c r="D3" s="469"/>
      <c r="F3" s="198" t="s">
        <v>488</v>
      </c>
      <c r="G3" s="945">
        <f>+'Note 1'!E3</f>
        <v>45657</v>
      </c>
      <c r="H3" s="945"/>
    </row>
    <row r="4" spans="1:8" ht="15" customHeight="1">
      <c r="A4" s="942" t="str">
        <f>+'Note 1'!A4</f>
        <v>SOCIETE DES MINES DU SENEGAL - SA</v>
      </c>
      <c r="B4" s="942"/>
      <c r="C4" s="942"/>
      <c r="D4" s="470"/>
      <c r="F4" s="946" t="s">
        <v>489</v>
      </c>
      <c r="G4" s="947">
        <f>+'Note 1'!E4</f>
        <v>12</v>
      </c>
      <c r="H4" s="947"/>
    </row>
    <row r="5" spans="1:8" ht="15" customHeight="1">
      <c r="A5" s="186" t="s">
        <v>490</v>
      </c>
      <c r="B5" s="949" t="str">
        <f>+'Note 1'!B5</f>
        <v>0086501962V3</v>
      </c>
      <c r="C5" s="949"/>
      <c r="D5" s="470"/>
      <c r="F5" s="946"/>
      <c r="G5" s="948"/>
      <c r="H5" s="948"/>
    </row>
    <row r="6" spans="1:8" ht="8.15" customHeight="1"/>
    <row r="7" spans="1:8" ht="25.15" customHeight="1">
      <c r="A7" s="936" t="s">
        <v>340</v>
      </c>
      <c r="B7" s="964" t="s">
        <v>593</v>
      </c>
      <c r="C7" s="964" t="s">
        <v>594</v>
      </c>
      <c r="D7" s="964" t="s">
        <v>746</v>
      </c>
      <c r="E7" s="964" t="s">
        <v>595</v>
      </c>
      <c r="F7" s="983" t="s">
        <v>596</v>
      </c>
      <c r="G7" s="983" t="s">
        <v>597</v>
      </c>
      <c r="H7" s="964" t="s">
        <v>598</v>
      </c>
    </row>
    <row r="8" spans="1:8" ht="25.15" customHeight="1">
      <c r="A8" s="984"/>
      <c r="B8" s="957"/>
      <c r="C8" s="957"/>
      <c r="D8" s="957"/>
      <c r="E8" s="957"/>
      <c r="F8" s="960"/>
      <c r="G8" s="960"/>
      <c r="H8" s="957"/>
    </row>
    <row r="9" spans="1:8" ht="26">
      <c r="A9" s="333" t="s">
        <v>646</v>
      </c>
      <c r="B9" s="368"/>
      <c r="C9" s="368"/>
      <c r="D9" s="368"/>
      <c r="E9" s="372"/>
      <c r="F9" s="189"/>
      <c r="G9" s="189"/>
      <c r="H9" s="189"/>
    </row>
    <row r="10" spans="1:8" ht="26">
      <c r="A10" s="333" t="s">
        <v>647</v>
      </c>
      <c r="B10" s="189"/>
      <c r="C10" s="189"/>
      <c r="D10" s="189"/>
      <c r="E10" s="189"/>
      <c r="F10" s="189"/>
      <c r="G10" s="189"/>
      <c r="H10" s="189"/>
    </row>
    <row r="11" spans="1:8" ht="26">
      <c r="A11" s="333" t="s">
        <v>648</v>
      </c>
      <c r="B11" s="189"/>
      <c r="C11" s="189"/>
      <c r="D11" s="189"/>
      <c r="E11" s="189"/>
      <c r="F11" s="189"/>
      <c r="G11" s="189"/>
      <c r="H11" s="189"/>
    </row>
    <row r="12" spans="1:8" ht="39">
      <c r="A12" s="516" t="s">
        <v>1448</v>
      </c>
      <c r="B12" s="189"/>
      <c r="C12" s="189"/>
      <c r="D12" s="189"/>
      <c r="E12" s="189"/>
      <c r="F12" s="189"/>
      <c r="G12" s="189"/>
      <c r="H12" s="189"/>
    </row>
    <row r="13" spans="1:8">
      <c r="A13" s="333" t="s">
        <v>1449</v>
      </c>
      <c r="B13" s="189"/>
      <c r="C13" s="189"/>
      <c r="D13" s="189"/>
      <c r="E13" s="189"/>
      <c r="F13" s="189"/>
      <c r="G13" s="189"/>
      <c r="H13" s="189"/>
    </row>
    <row r="14" spans="1:8">
      <c r="A14" s="333" t="s">
        <v>1450</v>
      </c>
      <c r="B14" s="189"/>
      <c r="C14" s="189"/>
      <c r="D14" s="189"/>
      <c r="E14" s="189"/>
      <c r="F14" s="189"/>
      <c r="G14" s="189"/>
      <c r="H14" s="189"/>
    </row>
    <row r="15" spans="1:8">
      <c r="A15" s="333" t="s">
        <v>649</v>
      </c>
      <c r="B15" s="189"/>
      <c r="C15" s="189"/>
      <c r="D15" s="189"/>
      <c r="E15" s="189"/>
      <c r="F15" s="189"/>
      <c r="G15" s="189"/>
      <c r="H15" s="189"/>
    </row>
    <row r="16" spans="1:8">
      <c r="A16" s="333" t="s">
        <v>650</v>
      </c>
      <c r="B16" s="189"/>
      <c r="C16" s="189"/>
      <c r="D16" s="189"/>
      <c r="E16" s="189"/>
      <c r="F16" s="189"/>
      <c r="G16" s="189"/>
      <c r="H16" s="189"/>
    </row>
    <row r="17" spans="1:8">
      <c r="A17" s="334" t="s">
        <v>651</v>
      </c>
      <c r="B17" s="189"/>
      <c r="C17" s="189"/>
      <c r="D17" s="189"/>
      <c r="E17" s="189"/>
      <c r="F17" s="189"/>
      <c r="G17" s="189"/>
      <c r="H17" s="189"/>
    </row>
    <row r="18" spans="1:8">
      <c r="A18" s="334" t="s">
        <v>652</v>
      </c>
      <c r="B18" s="189"/>
      <c r="C18" s="189"/>
      <c r="D18" s="189"/>
      <c r="E18" s="189"/>
      <c r="F18" s="189"/>
      <c r="G18" s="189"/>
      <c r="H18" s="189"/>
    </row>
    <row r="19" spans="1:8">
      <c r="A19" s="334" t="s">
        <v>653</v>
      </c>
      <c r="B19" s="189"/>
      <c r="C19" s="368"/>
      <c r="D19" s="368"/>
      <c r="E19" s="337"/>
      <c r="F19" s="189"/>
      <c r="G19" s="189"/>
      <c r="H19" s="189"/>
    </row>
    <row r="20" spans="1:8">
      <c r="A20" s="348" t="s">
        <v>654</v>
      </c>
      <c r="B20" s="376"/>
      <c r="C20" s="376"/>
      <c r="D20" s="376"/>
      <c r="E20" s="373"/>
      <c r="F20" s="191"/>
      <c r="G20" s="191"/>
      <c r="H20" s="191"/>
    </row>
    <row r="21" spans="1:8">
      <c r="A21" s="334" t="s">
        <v>655</v>
      </c>
      <c r="B21" s="368"/>
      <c r="C21" s="368"/>
      <c r="D21" s="368"/>
      <c r="E21" s="189"/>
      <c r="F21" s="189"/>
      <c r="G21" s="189"/>
      <c r="H21" s="189"/>
    </row>
    <row r="22" spans="1:8">
      <c r="A22" s="348" t="s">
        <v>608</v>
      </c>
      <c r="B22" s="369"/>
      <c r="C22" s="369"/>
      <c r="D22" s="369"/>
      <c r="E22" s="373"/>
      <c r="F22" s="191"/>
      <c r="G22" s="191"/>
      <c r="H22" s="191"/>
    </row>
    <row r="23" spans="1:8">
      <c r="A23" s="334" t="s">
        <v>656</v>
      </c>
      <c r="B23" s="189"/>
      <c r="C23" s="189"/>
      <c r="D23" s="189"/>
      <c r="E23" s="189"/>
      <c r="F23" s="189"/>
      <c r="G23" s="189"/>
      <c r="H23" s="189"/>
    </row>
    <row r="24" spans="1:8">
      <c r="A24" s="334" t="s">
        <v>657</v>
      </c>
      <c r="B24" s="189"/>
      <c r="C24" s="189"/>
      <c r="D24" s="189"/>
      <c r="E24" s="189"/>
      <c r="F24" s="189"/>
      <c r="G24" s="189"/>
      <c r="H24" s="189"/>
    </row>
    <row r="25" spans="1:8">
      <c r="A25" s="334" t="s">
        <v>658</v>
      </c>
      <c r="B25" s="368"/>
      <c r="C25" s="368"/>
      <c r="D25" s="368"/>
      <c r="E25" s="372"/>
      <c r="F25" s="189"/>
      <c r="G25" s="189"/>
      <c r="H25" s="189"/>
    </row>
    <row r="26" spans="1:8" ht="20.149999999999999" customHeight="1">
      <c r="A26" s="349" t="s">
        <v>659</v>
      </c>
      <c r="B26" s="371"/>
      <c r="C26" s="371"/>
      <c r="D26" s="371"/>
      <c r="E26" s="377"/>
      <c r="F26" s="199"/>
      <c r="G26" s="199"/>
      <c r="H26" s="199"/>
    </row>
    <row r="27" spans="1:8">
      <c r="A27" s="350" t="s">
        <v>529</v>
      </c>
    </row>
    <row r="28" spans="1:8">
      <c r="A28" s="197" t="s">
        <v>660</v>
      </c>
    </row>
    <row r="29" spans="1:8">
      <c r="A29" s="197" t="s">
        <v>661</v>
      </c>
    </row>
    <row r="30" spans="1:8">
      <c r="A30" s="197" t="s">
        <v>616</v>
      </c>
    </row>
    <row r="31" spans="1:8">
      <c r="A31" s="197" t="s">
        <v>662</v>
      </c>
    </row>
    <row r="32" spans="1:8">
      <c r="A32" s="215"/>
    </row>
  </sheetData>
  <mergeCells count="15">
    <mergeCell ref="H7:H8"/>
    <mergeCell ref="A7:A8"/>
    <mergeCell ref="B7:B8"/>
    <mergeCell ref="C7:C8"/>
    <mergeCell ref="E7:E8"/>
    <mergeCell ref="F7:F8"/>
    <mergeCell ref="G7:G8"/>
    <mergeCell ref="D7:D8"/>
    <mergeCell ref="A1:H1"/>
    <mergeCell ref="A3:C3"/>
    <mergeCell ref="G3:H3"/>
    <mergeCell ref="A4:C4"/>
    <mergeCell ref="F4:F5"/>
    <mergeCell ref="G4:H5"/>
    <mergeCell ref="B5:C5"/>
  </mergeCells>
  <dataValidations count="2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D26" xr:uid="{00000000-0002-0000-1200-000000000000}">
      <formula1>0</formula1>
    </dataValidation>
    <dataValidation type="whole" operator="notEqual" allowBlank="1" showInputMessage="1" showErrorMessage="1" errorTitle="Erreur" error="La cellule ne peut prendre que du numérique." promptTitle="Information" prompt="Cette cellule ne peut prendre que du numérique." sqref="F9:H26" xr:uid="{00000000-0002-0000-1200-000001000000}">
      <formula1>0</formula1>
    </dataValidation>
  </dataValidations>
  <pageMargins left="0.7" right="0.7" top="0.75" bottom="0.75" header="0.3" footer="0.3"/>
  <pageSetup paperSize="9" scale="78"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IW82"/>
  <sheetViews>
    <sheetView topLeftCell="A7" zoomScale="65" zoomScaleNormal="65" workbookViewId="0">
      <selection activeCell="AD71" sqref="AD71:AM71"/>
    </sheetView>
  </sheetViews>
  <sheetFormatPr baseColWidth="10" defaultColWidth="15.69921875" defaultRowHeight="12.75" customHeight="1"/>
  <cols>
    <col min="1" max="1" width="2.296875" style="112" customWidth="1"/>
    <col min="2" max="2" width="4.5" style="114" customWidth="1"/>
    <col min="3" max="3" width="2.296875" style="114" customWidth="1"/>
    <col min="4" max="20" width="3.5" style="114" customWidth="1"/>
    <col min="21" max="21" width="4.19921875" style="114" customWidth="1"/>
    <col min="22" max="25" width="3.5" style="114" customWidth="1"/>
    <col min="26" max="26" width="4.796875" style="114" customWidth="1"/>
    <col min="27" max="30" width="3.5" style="114" customWidth="1"/>
    <col min="31" max="31" width="1.796875" style="114" customWidth="1"/>
    <col min="32" max="37" width="3.5" style="114" customWidth="1"/>
    <col min="38" max="38" width="3.69921875" style="114" customWidth="1"/>
    <col min="39" max="39" width="3.5" style="114" customWidth="1"/>
    <col min="40" max="40" width="3.296875" style="114" customWidth="1"/>
    <col min="41" max="257" width="15.69921875" style="114" customWidth="1"/>
    <col min="258" max="16384" width="15.69921875" style="112"/>
  </cols>
  <sheetData>
    <row r="3" spans="2:257" ht="12.75" customHeight="1">
      <c r="B3" s="113"/>
      <c r="C3" s="113"/>
      <c r="D3" s="113"/>
      <c r="E3" s="113"/>
      <c r="F3" s="113"/>
      <c r="G3" s="113"/>
      <c r="H3" s="113"/>
      <c r="I3" s="169" t="s">
        <v>28</v>
      </c>
      <c r="J3" s="821" t="str">
        <f>+'Page de garde'!L33</f>
        <v>SOCIETE DES MINES DU SENEGAL - SA</v>
      </c>
      <c r="K3" s="821"/>
      <c r="L3" s="821"/>
      <c r="M3" s="821"/>
      <c r="N3" s="821"/>
      <c r="O3" s="821"/>
      <c r="P3" s="821"/>
      <c r="Q3" s="821"/>
      <c r="R3" s="821"/>
      <c r="S3" s="821"/>
      <c r="T3" s="821"/>
      <c r="U3" s="821"/>
      <c r="V3" s="821"/>
      <c r="W3" s="821"/>
      <c r="X3" s="821"/>
      <c r="Y3" s="821"/>
      <c r="Z3" s="821"/>
      <c r="AA3" s="821"/>
      <c r="AB3" s="821"/>
      <c r="AC3" s="821"/>
      <c r="AD3" s="821"/>
      <c r="AE3" s="821"/>
      <c r="AF3" s="821"/>
      <c r="AG3" s="821"/>
      <c r="AH3" s="821"/>
      <c r="AI3" s="821"/>
      <c r="AJ3" s="821"/>
      <c r="AK3" s="821"/>
      <c r="AL3" s="821"/>
      <c r="AM3" s="821"/>
      <c r="AN3" s="113"/>
    </row>
    <row r="4" spans="2:257" ht="8.15" customHeight="1">
      <c r="B4" s="113"/>
      <c r="C4" s="113"/>
      <c r="D4" s="113"/>
      <c r="E4" s="113"/>
      <c r="F4" s="113"/>
      <c r="G4" s="113"/>
      <c r="H4" s="113"/>
      <c r="I4" s="301"/>
      <c r="J4" s="420"/>
      <c r="K4" s="116"/>
      <c r="L4" s="117"/>
      <c r="M4" s="117"/>
      <c r="N4" s="117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3"/>
    </row>
    <row r="5" spans="2:257" ht="8.15" customHeight="1">
      <c r="B5" s="113"/>
      <c r="C5" s="113"/>
      <c r="D5" s="113"/>
      <c r="E5" s="113"/>
      <c r="F5" s="113"/>
      <c r="G5" s="113"/>
      <c r="H5" s="113"/>
      <c r="I5" s="301"/>
      <c r="J5" s="421"/>
      <c r="K5" s="422"/>
      <c r="L5" s="423"/>
      <c r="M5" s="423"/>
      <c r="N5" s="423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304"/>
      <c r="AA5" s="304"/>
      <c r="AB5" s="304"/>
      <c r="AC5" s="304"/>
      <c r="AD5" s="424"/>
      <c r="AE5" s="424"/>
      <c r="AF5" s="424"/>
      <c r="AG5" s="424"/>
      <c r="AH5" s="424"/>
      <c r="AI5" s="424"/>
      <c r="AJ5" s="424"/>
      <c r="AK5" s="424"/>
      <c r="AL5" s="424"/>
      <c r="AM5" s="424"/>
      <c r="AN5" s="113"/>
    </row>
    <row r="6" spans="2:257" ht="12.75" customHeight="1">
      <c r="B6" s="113"/>
      <c r="C6" s="113"/>
      <c r="D6" s="113"/>
      <c r="E6" s="113"/>
      <c r="F6" s="113"/>
      <c r="G6" s="113"/>
      <c r="H6" s="113"/>
      <c r="I6" s="169" t="s">
        <v>29</v>
      </c>
      <c r="J6" s="821" t="str">
        <f>'Page de garde'!J44</f>
        <v>LIBERTE 6 VILLA 7954</v>
      </c>
      <c r="K6" s="822"/>
      <c r="L6" s="822"/>
      <c r="M6" s="822"/>
      <c r="N6" s="822"/>
      <c r="O6" s="822"/>
      <c r="P6" s="822"/>
      <c r="Q6" s="822"/>
      <c r="R6" s="822"/>
      <c r="S6" s="822"/>
      <c r="T6" s="822"/>
      <c r="U6" s="822"/>
      <c r="V6" s="822"/>
      <c r="W6" s="822"/>
      <c r="X6" s="822"/>
      <c r="Y6" s="822"/>
      <c r="Z6" s="113"/>
      <c r="AA6" s="113"/>
      <c r="AB6" s="113"/>
      <c r="AC6" s="169" t="s">
        <v>30</v>
      </c>
      <c r="AD6" s="821" t="str">
        <f>+'Page de garde'!H39</f>
        <v>SOMISEN SA</v>
      </c>
      <c r="AE6" s="822"/>
      <c r="AF6" s="822"/>
      <c r="AG6" s="822"/>
      <c r="AH6" s="822"/>
      <c r="AI6" s="822"/>
      <c r="AJ6" s="822"/>
      <c r="AK6" s="822"/>
      <c r="AL6" s="822"/>
      <c r="AM6" s="822"/>
      <c r="AN6" s="113"/>
    </row>
    <row r="7" spans="2:257" ht="8.15" customHeight="1">
      <c r="B7" s="113"/>
      <c r="C7" s="113"/>
      <c r="D7" s="113"/>
      <c r="E7" s="113"/>
      <c r="F7" s="113"/>
      <c r="G7" s="113"/>
      <c r="H7" s="113"/>
      <c r="I7" s="301"/>
      <c r="J7" s="420"/>
      <c r="K7" s="420"/>
      <c r="L7" s="425"/>
      <c r="M7" s="116"/>
      <c r="N7" s="116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3"/>
      <c r="AA7" s="113"/>
      <c r="AB7" s="113"/>
      <c r="AC7" s="113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3"/>
    </row>
    <row r="8" spans="2:257" ht="8.15" customHeight="1">
      <c r="B8" s="113"/>
      <c r="C8" s="113"/>
      <c r="D8" s="113"/>
      <c r="E8" s="113"/>
      <c r="F8" s="113"/>
      <c r="G8" s="113"/>
      <c r="H8" s="113"/>
      <c r="I8" s="301"/>
      <c r="J8" s="421"/>
      <c r="K8" s="421"/>
      <c r="L8" s="426"/>
      <c r="M8" s="422"/>
      <c r="N8" s="422"/>
      <c r="O8" s="424"/>
      <c r="P8" s="424"/>
      <c r="Q8" s="304"/>
      <c r="R8" s="304"/>
      <c r="S8" s="304"/>
      <c r="T8" s="304"/>
      <c r="U8" s="304"/>
      <c r="V8" s="424"/>
      <c r="W8" s="424"/>
      <c r="X8" s="424"/>
      <c r="Y8" s="424"/>
      <c r="Z8" s="427"/>
      <c r="AA8" s="427"/>
      <c r="AB8" s="427"/>
      <c r="AC8" s="113"/>
      <c r="AD8" s="304"/>
      <c r="AE8" s="304"/>
      <c r="AF8" s="304"/>
      <c r="AG8" s="304"/>
      <c r="AH8" s="424"/>
      <c r="AI8" s="424"/>
      <c r="AJ8" s="424"/>
      <c r="AK8" s="424"/>
      <c r="AL8" s="424"/>
      <c r="AM8" s="424"/>
      <c r="AN8" s="113"/>
    </row>
    <row r="9" spans="2:257" ht="12.75" customHeight="1">
      <c r="B9" s="113"/>
      <c r="C9" s="113"/>
      <c r="D9" s="113"/>
      <c r="E9" s="113"/>
      <c r="F9" s="113"/>
      <c r="G9" s="113"/>
      <c r="H9" s="113"/>
      <c r="I9" s="169" t="s">
        <v>31</v>
      </c>
      <c r="J9" s="823" t="str">
        <f>'Page de garde'!N49</f>
        <v>0086501962V3</v>
      </c>
      <c r="K9" s="822"/>
      <c r="L9" s="822"/>
      <c r="M9" s="822"/>
      <c r="N9" s="822"/>
      <c r="O9" s="822"/>
      <c r="P9" s="822"/>
      <c r="Q9" s="113"/>
      <c r="R9" s="113"/>
      <c r="S9" s="113"/>
      <c r="T9" s="113"/>
      <c r="U9" s="169" t="s">
        <v>32</v>
      </c>
      <c r="V9" s="824">
        <f>+'Page de garde'!M25</f>
        <v>45657</v>
      </c>
      <c r="W9" s="822"/>
      <c r="X9" s="822"/>
      <c r="Y9" s="822"/>
      <c r="Z9" s="822"/>
      <c r="AA9" s="822"/>
      <c r="AB9" s="822"/>
      <c r="AC9" s="113"/>
      <c r="AD9" s="113"/>
      <c r="AE9" s="113"/>
      <c r="AF9" s="113"/>
      <c r="AG9" s="169" t="s">
        <v>33</v>
      </c>
      <c r="AH9" s="821">
        <v>12</v>
      </c>
      <c r="AI9" s="822"/>
      <c r="AJ9" s="822"/>
      <c r="AK9" s="822"/>
      <c r="AL9" s="822"/>
      <c r="AM9" s="822"/>
      <c r="AN9" s="113"/>
    </row>
    <row r="10" spans="2:257" ht="8.15" customHeight="1">
      <c r="B10" s="427"/>
      <c r="C10" s="427"/>
      <c r="D10" s="427"/>
      <c r="E10" s="427"/>
      <c r="F10" s="427"/>
      <c r="G10" s="427"/>
      <c r="H10" s="427"/>
      <c r="I10" s="428"/>
      <c r="J10" s="429"/>
      <c r="K10" s="430"/>
      <c r="L10" s="431"/>
      <c r="M10" s="431"/>
      <c r="N10" s="431"/>
      <c r="O10" s="429"/>
      <c r="P10" s="429"/>
      <c r="Q10" s="427"/>
      <c r="R10" s="427"/>
      <c r="S10" s="427"/>
      <c r="T10" s="427"/>
      <c r="U10" s="427"/>
      <c r="V10" s="429"/>
      <c r="W10" s="429"/>
      <c r="X10" s="429"/>
      <c r="Y10" s="429"/>
      <c r="Z10" s="429"/>
      <c r="AA10" s="429"/>
      <c r="AB10" s="429"/>
      <c r="AC10" s="427"/>
      <c r="AD10" s="427"/>
      <c r="AE10" s="427"/>
      <c r="AF10" s="427"/>
      <c r="AG10" s="427"/>
      <c r="AH10" s="429"/>
      <c r="AI10" s="429"/>
      <c r="AJ10" s="429"/>
      <c r="AK10" s="429"/>
      <c r="AL10" s="429"/>
      <c r="AM10" s="429"/>
      <c r="AN10" s="427"/>
    </row>
    <row r="11" spans="2:257" s="438" customFormat="1" ht="8.15" customHeight="1">
      <c r="B11" s="432"/>
      <c r="C11" s="433"/>
      <c r="D11" s="433"/>
      <c r="E11" s="433"/>
      <c r="F11" s="433"/>
      <c r="G11" s="433"/>
      <c r="H11" s="433"/>
      <c r="I11" s="434"/>
      <c r="J11" s="433"/>
      <c r="K11" s="435"/>
      <c r="L11" s="436"/>
      <c r="M11" s="436"/>
      <c r="N11" s="436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7"/>
      <c r="Z11" s="437"/>
      <c r="AA11" s="437"/>
      <c r="AB11" s="437"/>
      <c r="AC11" s="437"/>
      <c r="AD11" s="437"/>
      <c r="AE11" s="433"/>
      <c r="AF11" s="433"/>
      <c r="AG11" s="433"/>
      <c r="AH11" s="437"/>
      <c r="AI11" s="437"/>
      <c r="AJ11" s="437"/>
      <c r="AK11" s="437"/>
      <c r="AL11" s="437"/>
      <c r="AM11" s="437"/>
      <c r="AN11" s="433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306"/>
      <c r="BS11" s="306"/>
      <c r="BT11" s="306"/>
      <c r="BU11" s="306"/>
      <c r="BV11" s="306"/>
      <c r="BW11" s="306"/>
      <c r="BX11" s="306"/>
      <c r="BY11" s="306"/>
      <c r="BZ11" s="306"/>
      <c r="CA11" s="306"/>
      <c r="CB11" s="306"/>
      <c r="CC11" s="306"/>
      <c r="CD11" s="306"/>
      <c r="CE11" s="306"/>
      <c r="CF11" s="306"/>
      <c r="CG11" s="306"/>
      <c r="CH11" s="306"/>
      <c r="CI11" s="306"/>
      <c r="CJ11" s="306"/>
      <c r="CK11" s="306"/>
      <c r="CL11" s="306"/>
      <c r="CM11" s="306"/>
      <c r="CN11" s="306"/>
      <c r="CO11" s="306"/>
      <c r="CP11" s="306"/>
      <c r="CQ11" s="306"/>
      <c r="CR11" s="306"/>
      <c r="CS11" s="306"/>
      <c r="CT11" s="306"/>
      <c r="CU11" s="306"/>
      <c r="CV11" s="306"/>
      <c r="CW11" s="306"/>
      <c r="CX11" s="306"/>
      <c r="CY11" s="306"/>
      <c r="CZ11" s="306"/>
      <c r="DA11" s="306"/>
      <c r="DB11" s="306"/>
      <c r="DC11" s="306"/>
      <c r="DD11" s="306"/>
      <c r="DE11" s="306"/>
      <c r="DF11" s="306"/>
      <c r="DG11" s="306"/>
      <c r="DH11" s="306"/>
      <c r="DI11" s="306"/>
      <c r="DJ11" s="306"/>
      <c r="DK11" s="306"/>
      <c r="DL11" s="306"/>
      <c r="DM11" s="306"/>
      <c r="DN11" s="306"/>
      <c r="DO11" s="306"/>
      <c r="DP11" s="306"/>
      <c r="DQ11" s="306"/>
      <c r="DR11" s="306"/>
      <c r="DS11" s="306"/>
      <c r="DT11" s="306"/>
      <c r="DU11" s="306"/>
      <c r="DV11" s="306"/>
      <c r="DW11" s="306"/>
      <c r="DX11" s="306"/>
      <c r="DY11" s="306"/>
      <c r="DZ11" s="306"/>
      <c r="EA11" s="306"/>
      <c r="EB11" s="306"/>
      <c r="EC11" s="306"/>
      <c r="ED11" s="306"/>
      <c r="EE11" s="306"/>
      <c r="EF11" s="306"/>
      <c r="EG11" s="306"/>
      <c r="EH11" s="306"/>
      <c r="EI11" s="306"/>
      <c r="EJ11" s="306"/>
      <c r="EK11" s="306"/>
      <c r="EL11" s="306"/>
      <c r="EM11" s="306"/>
      <c r="EN11" s="306"/>
      <c r="EO11" s="306"/>
      <c r="EP11" s="306"/>
      <c r="EQ11" s="306"/>
      <c r="ER11" s="306"/>
      <c r="ES11" s="306"/>
      <c r="ET11" s="306"/>
      <c r="EU11" s="306"/>
      <c r="EV11" s="306"/>
      <c r="EW11" s="306"/>
      <c r="EX11" s="306"/>
      <c r="EY11" s="306"/>
      <c r="EZ11" s="306"/>
      <c r="FA11" s="306"/>
      <c r="FB11" s="306"/>
      <c r="FC11" s="306"/>
      <c r="FD11" s="306"/>
      <c r="FE11" s="306"/>
      <c r="FF11" s="306"/>
      <c r="FG11" s="306"/>
      <c r="FH11" s="306"/>
      <c r="FI11" s="306"/>
      <c r="FJ11" s="306"/>
      <c r="FK11" s="306"/>
      <c r="FL11" s="306"/>
      <c r="FM11" s="306"/>
      <c r="FN11" s="306"/>
      <c r="FO11" s="306"/>
      <c r="FP11" s="306"/>
      <c r="FQ11" s="306"/>
      <c r="FR11" s="306"/>
      <c r="FS11" s="306"/>
      <c r="FT11" s="306"/>
      <c r="FU11" s="306"/>
      <c r="FV11" s="306"/>
      <c r="FW11" s="306"/>
      <c r="FX11" s="306"/>
      <c r="FY11" s="306"/>
      <c r="FZ11" s="306"/>
      <c r="GA11" s="306"/>
      <c r="GB11" s="306"/>
      <c r="GC11" s="306"/>
      <c r="GD11" s="306"/>
      <c r="GE11" s="306"/>
      <c r="GF11" s="306"/>
      <c r="GG11" s="306"/>
      <c r="GH11" s="306"/>
      <c r="GI11" s="306"/>
      <c r="GJ11" s="306"/>
      <c r="GK11" s="306"/>
      <c r="GL11" s="306"/>
      <c r="GM11" s="306"/>
      <c r="GN11" s="306"/>
      <c r="GO11" s="306"/>
      <c r="GP11" s="306"/>
      <c r="GQ11" s="306"/>
      <c r="GR11" s="306"/>
      <c r="GS11" s="306"/>
      <c r="GT11" s="306"/>
      <c r="GU11" s="306"/>
      <c r="GV11" s="306"/>
      <c r="GW11" s="306"/>
      <c r="GX11" s="306"/>
      <c r="GY11" s="306"/>
      <c r="GZ11" s="306"/>
      <c r="HA11" s="306"/>
      <c r="HB11" s="306"/>
      <c r="HC11" s="306"/>
      <c r="HD11" s="306"/>
      <c r="HE11" s="306"/>
      <c r="HF11" s="306"/>
      <c r="HG11" s="306"/>
      <c r="HH11" s="306"/>
      <c r="HI11" s="306"/>
      <c r="HJ11" s="306"/>
      <c r="HK11" s="306"/>
      <c r="HL11" s="306"/>
      <c r="HM11" s="306"/>
      <c r="HN11" s="306"/>
      <c r="HO11" s="306"/>
      <c r="HP11" s="306"/>
      <c r="HQ11" s="306"/>
      <c r="HR11" s="306"/>
      <c r="HS11" s="306"/>
      <c r="HT11" s="306"/>
      <c r="HU11" s="306"/>
      <c r="HV11" s="306"/>
      <c r="HW11" s="306"/>
      <c r="HX11" s="306"/>
      <c r="HY11" s="306"/>
      <c r="HZ11" s="306"/>
      <c r="IA11" s="306"/>
      <c r="IB11" s="306"/>
      <c r="IC11" s="306"/>
      <c r="ID11" s="306"/>
      <c r="IE11" s="306"/>
      <c r="IF11" s="306"/>
      <c r="IG11" s="306"/>
      <c r="IH11" s="306"/>
      <c r="II11" s="306"/>
      <c r="IJ11" s="306"/>
      <c r="IK11" s="306"/>
      <c r="IL11" s="306"/>
      <c r="IM11" s="306"/>
      <c r="IN11" s="306"/>
      <c r="IO11" s="306"/>
      <c r="IP11" s="306"/>
      <c r="IQ11" s="306"/>
      <c r="IR11" s="306"/>
      <c r="IS11" s="306"/>
      <c r="IT11" s="306"/>
      <c r="IU11" s="306"/>
      <c r="IV11" s="306"/>
      <c r="IW11" s="306"/>
    </row>
    <row r="12" spans="2:257" ht="12.75" customHeight="1">
      <c r="B12" s="176" t="s">
        <v>34</v>
      </c>
      <c r="C12" s="126"/>
      <c r="D12" s="113"/>
      <c r="E12" s="134" t="s">
        <v>35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302" t="s">
        <v>36</v>
      </c>
      <c r="X12" s="113"/>
      <c r="Y12" s="825">
        <v>45292</v>
      </c>
      <c r="Z12" s="825"/>
      <c r="AA12" s="825"/>
      <c r="AB12" s="825"/>
      <c r="AC12" s="825"/>
      <c r="AD12" s="825"/>
      <c r="AE12" s="113"/>
      <c r="AF12" s="302" t="s">
        <v>37</v>
      </c>
      <c r="AG12" s="113"/>
      <c r="AH12" s="825">
        <v>45657</v>
      </c>
      <c r="AI12" s="826"/>
      <c r="AJ12" s="826"/>
      <c r="AK12" s="826"/>
      <c r="AL12" s="826"/>
      <c r="AM12" s="826"/>
      <c r="AN12" s="113"/>
    </row>
    <row r="13" spans="2:257" ht="8.15" customHeight="1">
      <c r="B13" s="439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9"/>
      <c r="Z13" s="429"/>
      <c r="AA13" s="429"/>
      <c r="AB13" s="429"/>
      <c r="AC13" s="429"/>
      <c r="AD13" s="429"/>
      <c r="AE13" s="427"/>
      <c r="AF13" s="427"/>
      <c r="AG13" s="427"/>
      <c r="AH13" s="429"/>
      <c r="AI13" s="429"/>
      <c r="AJ13" s="429"/>
      <c r="AK13" s="429"/>
      <c r="AL13" s="429"/>
      <c r="AM13" s="429"/>
      <c r="AN13" s="427"/>
    </row>
    <row r="14" spans="2:257" s="438" customFormat="1" ht="8.15" customHeight="1">
      <c r="B14" s="432"/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7"/>
      <c r="V14" s="437"/>
      <c r="W14" s="437"/>
      <c r="X14" s="437"/>
      <c r="Y14" s="437"/>
      <c r="Z14" s="437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3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6"/>
      <c r="BO14" s="306"/>
      <c r="BP14" s="306"/>
      <c r="BQ14" s="306"/>
      <c r="BR14" s="306"/>
      <c r="BS14" s="306"/>
      <c r="BT14" s="306"/>
      <c r="BU14" s="306"/>
      <c r="BV14" s="306"/>
      <c r="BW14" s="306"/>
      <c r="BX14" s="306"/>
      <c r="BY14" s="306"/>
      <c r="BZ14" s="306"/>
      <c r="CA14" s="306"/>
      <c r="CB14" s="306"/>
      <c r="CC14" s="306"/>
      <c r="CD14" s="306"/>
      <c r="CE14" s="306"/>
      <c r="CF14" s="306"/>
      <c r="CG14" s="306"/>
      <c r="CH14" s="306"/>
      <c r="CI14" s="306"/>
      <c r="CJ14" s="306"/>
      <c r="CK14" s="306"/>
      <c r="CL14" s="306"/>
      <c r="CM14" s="306"/>
      <c r="CN14" s="306"/>
      <c r="CO14" s="306"/>
      <c r="CP14" s="306"/>
      <c r="CQ14" s="306"/>
      <c r="CR14" s="306"/>
      <c r="CS14" s="306"/>
      <c r="CT14" s="306"/>
      <c r="CU14" s="306"/>
      <c r="CV14" s="306"/>
      <c r="CW14" s="306"/>
      <c r="CX14" s="306"/>
      <c r="CY14" s="306"/>
      <c r="CZ14" s="306"/>
      <c r="DA14" s="306"/>
      <c r="DB14" s="306"/>
      <c r="DC14" s="306"/>
      <c r="DD14" s="306"/>
      <c r="DE14" s="306"/>
      <c r="DF14" s="306"/>
      <c r="DG14" s="306"/>
      <c r="DH14" s="306"/>
      <c r="DI14" s="306"/>
      <c r="DJ14" s="306"/>
      <c r="DK14" s="306"/>
      <c r="DL14" s="306"/>
      <c r="DM14" s="306"/>
      <c r="DN14" s="306"/>
      <c r="DO14" s="306"/>
      <c r="DP14" s="306"/>
      <c r="DQ14" s="306"/>
      <c r="DR14" s="306"/>
      <c r="DS14" s="306"/>
      <c r="DT14" s="306"/>
      <c r="DU14" s="306"/>
      <c r="DV14" s="306"/>
      <c r="DW14" s="306"/>
      <c r="DX14" s="306"/>
      <c r="DY14" s="306"/>
      <c r="DZ14" s="306"/>
      <c r="EA14" s="306"/>
      <c r="EB14" s="306"/>
      <c r="EC14" s="306"/>
      <c r="ED14" s="306"/>
      <c r="EE14" s="306"/>
      <c r="EF14" s="306"/>
      <c r="EG14" s="306"/>
      <c r="EH14" s="306"/>
      <c r="EI14" s="306"/>
      <c r="EJ14" s="306"/>
      <c r="EK14" s="306"/>
      <c r="EL14" s="306"/>
      <c r="EM14" s="306"/>
      <c r="EN14" s="306"/>
      <c r="EO14" s="306"/>
      <c r="EP14" s="306"/>
      <c r="EQ14" s="306"/>
      <c r="ER14" s="306"/>
      <c r="ES14" s="306"/>
      <c r="ET14" s="306"/>
      <c r="EU14" s="306"/>
      <c r="EV14" s="306"/>
      <c r="EW14" s="306"/>
      <c r="EX14" s="306"/>
      <c r="EY14" s="306"/>
      <c r="EZ14" s="306"/>
      <c r="FA14" s="306"/>
      <c r="FB14" s="306"/>
      <c r="FC14" s="306"/>
      <c r="FD14" s="306"/>
      <c r="FE14" s="306"/>
      <c r="FF14" s="306"/>
      <c r="FG14" s="306"/>
      <c r="FH14" s="306"/>
      <c r="FI14" s="306"/>
      <c r="FJ14" s="306"/>
      <c r="FK14" s="306"/>
      <c r="FL14" s="306"/>
      <c r="FM14" s="306"/>
      <c r="FN14" s="306"/>
      <c r="FO14" s="306"/>
      <c r="FP14" s="306"/>
      <c r="FQ14" s="306"/>
      <c r="FR14" s="306"/>
      <c r="FS14" s="306"/>
      <c r="FT14" s="306"/>
      <c r="FU14" s="306"/>
      <c r="FV14" s="306"/>
      <c r="FW14" s="306"/>
      <c r="FX14" s="306"/>
      <c r="FY14" s="306"/>
      <c r="FZ14" s="306"/>
      <c r="GA14" s="306"/>
      <c r="GB14" s="306"/>
      <c r="GC14" s="306"/>
      <c r="GD14" s="306"/>
      <c r="GE14" s="306"/>
      <c r="GF14" s="306"/>
      <c r="GG14" s="306"/>
      <c r="GH14" s="306"/>
      <c r="GI14" s="306"/>
      <c r="GJ14" s="306"/>
      <c r="GK14" s="306"/>
      <c r="GL14" s="306"/>
      <c r="GM14" s="306"/>
      <c r="GN14" s="306"/>
      <c r="GO14" s="306"/>
      <c r="GP14" s="306"/>
      <c r="GQ14" s="306"/>
      <c r="GR14" s="306"/>
      <c r="GS14" s="306"/>
      <c r="GT14" s="306"/>
      <c r="GU14" s="306"/>
      <c r="GV14" s="306"/>
      <c r="GW14" s="306"/>
      <c r="GX14" s="306"/>
      <c r="GY14" s="306"/>
      <c r="GZ14" s="306"/>
      <c r="HA14" s="306"/>
      <c r="HB14" s="306"/>
      <c r="HC14" s="306"/>
      <c r="HD14" s="306"/>
      <c r="HE14" s="306"/>
      <c r="HF14" s="306"/>
      <c r="HG14" s="306"/>
      <c r="HH14" s="306"/>
      <c r="HI14" s="306"/>
      <c r="HJ14" s="306"/>
      <c r="HK14" s="306"/>
      <c r="HL14" s="306"/>
      <c r="HM14" s="306"/>
      <c r="HN14" s="306"/>
      <c r="HO14" s="306"/>
      <c r="HP14" s="306"/>
      <c r="HQ14" s="306"/>
      <c r="HR14" s="306"/>
      <c r="HS14" s="306"/>
      <c r="HT14" s="306"/>
      <c r="HU14" s="306"/>
      <c r="HV14" s="306"/>
      <c r="HW14" s="306"/>
      <c r="HX14" s="306"/>
      <c r="HY14" s="306"/>
      <c r="HZ14" s="306"/>
      <c r="IA14" s="306"/>
      <c r="IB14" s="306"/>
      <c r="IC14" s="306"/>
      <c r="ID14" s="306"/>
      <c r="IE14" s="306"/>
      <c r="IF14" s="306"/>
      <c r="IG14" s="306"/>
      <c r="IH14" s="306"/>
      <c r="II14" s="306"/>
      <c r="IJ14" s="306"/>
      <c r="IK14" s="306"/>
      <c r="IL14" s="306"/>
      <c r="IM14" s="306"/>
      <c r="IN14" s="306"/>
      <c r="IO14" s="306"/>
      <c r="IP14" s="306"/>
      <c r="IQ14" s="306"/>
      <c r="IR14" s="306"/>
      <c r="IS14" s="306"/>
      <c r="IT14" s="306"/>
      <c r="IU14" s="306"/>
      <c r="IV14" s="306"/>
      <c r="IW14" s="306"/>
    </row>
    <row r="15" spans="2:257" ht="12.75" customHeight="1">
      <c r="B15" s="176" t="s">
        <v>38</v>
      </c>
      <c r="C15" s="126"/>
      <c r="D15" s="113"/>
      <c r="E15" s="134" t="s">
        <v>39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51"/>
      <c r="U15" s="825">
        <f>+V9</f>
        <v>45657</v>
      </c>
      <c r="V15" s="825"/>
      <c r="W15" s="825"/>
      <c r="X15" s="825"/>
      <c r="Y15" s="825"/>
      <c r="Z15" s="825"/>
      <c r="AA15" s="126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</row>
    <row r="16" spans="2:257" ht="8.15" customHeight="1">
      <c r="B16" s="147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47"/>
      <c r="V16" s="440"/>
      <c r="W16" s="147"/>
      <c r="X16" s="147"/>
      <c r="Y16" s="147"/>
      <c r="Z16" s="147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</row>
    <row r="17" spans="2:257" ht="8.15" customHeight="1">
      <c r="B17" s="427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</row>
    <row r="18" spans="2:257" s="438" customFormat="1" ht="8.15" customHeight="1">
      <c r="B18" s="432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7"/>
      <c r="R18" s="437"/>
      <c r="S18" s="437"/>
      <c r="T18" s="437"/>
      <c r="U18" s="437"/>
      <c r="V18" s="437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3"/>
      <c r="AL18" s="437"/>
      <c r="AM18" s="437"/>
      <c r="AN18" s="433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  <c r="BJ18" s="306"/>
      <c r="BK18" s="306"/>
      <c r="BL18" s="306"/>
      <c r="BM18" s="306"/>
      <c r="BN18" s="306"/>
      <c r="BO18" s="306"/>
      <c r="BP18" s="306"/>
      <c r="BQ18" s="306"/>
      <c r="BR18" s="306"/>
      <c r="BS18" s="306"/>
      <c r="BT18" s="306"/>
      <c r="BU18" s="306"/>
      <c r="BV18" s="306"/>
      <c r="BW18" s="306"/>
      <c r="BX18" s="306"/>
      <c r="BY18" s="306"/>
      <c r="BZ18" s="306"/>
      <c r="CA18" s="306"/>
      <c r="CB18" s="306"/>
      <c r="CC18" s="306"/>
      <c r="CD18" s="306"/>
      <c r="CE18" s="306"/>
      <c r="CF18" s="306"/>
      <c r="CG18" s="306"/>
      <c r="CH18" s="306"/>
      <c r="CI18" s="306"/>
      <c r="CJ18" s="306"/>
      <c r="CK18" s="306"/>
      <c r="CL18" s="306"/>
      <c r="CM18" s="306"/>
      <c r="CN18" s="306"/>
      <c r="CO18" s="306"/>
      <c r="CP18" s="306"/>
      <c r="CQ18" s="306"/>
      <c r="CR18" s="306"/>
      <c r="CS18" s="306"/>
      <c r="CT18" s="306"/>
      <c r="CU18" s="306"/>
      <c r="CV18" s="306"/>
      <c r="CW18" s="306"/>
      <c r="CX18" s="306"/>
      <c r="CY18" s="306"/>
      <c r="CZ18" s="306"/>
      <c r="DA18" s="306"/>
      <c r="DB18" s="306"/>
      <c r="DC18" s="306"/>
      <c r="DD18" s="306"/>
      <c r="DE18" s="306"/>
      <c r="DF18" s="306"/>
      <c r="DG18" s="306"/>
      <c r="DH18" s="306"/>
      <c r="DI18" s="306"/>
      <c r="DJ18" s="306"/>
      <c r="DK18" s="306"/>
      <c r="DL18" s="306"/>
      <c r="DM18" s="306"/>
      <c r="DN18" s="306"/>
      <c r="DO18" s="306"/>
      <c r="DP18" s="306"/>
      <c r="DQ18" s="306"/>
      <c r="DR18" s="306"/>
      <c r="DS18" s="306"/>
      <c r="DT18" s="306"/>
      <c r="DU18" s="306"/>
      <c r="DV18" s="306"/>
      <c r="DW18" s="306"/>
      <c r="DX18" s="306"/>
      <c r="DY18" s="306"/>
      <c r="DZ18" s="306"/>
      <c r="EA18" s="306"/>
      <c r="EB18" s="306"/>
      <c r="EC18" s="306"/>
      <c r="ED18" s="306"/>
      <c r="EE18" s="306"/>
      <c r="EF18" s="306"/>
      <c r="EG18" s="306"/>
      <c r="EH18" s="306"/>
      <c r="EI18" s="306"/>
      <c r="EJ18" s="306"/>
      <c r="EK18" s="306"/>
      <c r="EL18" s="306"/>
      <c r="EM18" s="306"/>
      <c r="EN18" s="306"/>
      <c r="EO18" s="306"/>
      <c r="EP18" s="306"/>
      <c r="EQ18" s="306"/>
      <c r="ER18" s="306"/>
      <c r="ES18" s="306"/>
      <c r="ET18" s="306"/>
      <c r="EU18" s="306"/>
      <c r="EV18" s="306"/>
      <c r="EW18" s="306"/>
      <c r="EX18" s="306"/>
      <c r="EY18" s="306"/>
      <c r="EZ18" s="306"/>
      <c r="FA18" s="306"/>
      <c r="FB18" s="306"/>
      <c r="FC18" s="306"/>
      <c r="FD18" s="306"/>
      <c r="FE18" s="306"/>
      <c r="FF18" s="306"/>
      <c r="FG18" s="306"/>
      <c r="FH18" s="306"/>
      <c r="FI18" s="306"/>
      <c r="FJ18" s="306"/>
      <c r="FK18" s="306"/>
      <c r="FL18" s="306"/>
      <c r="FM18" s="306"/>
      <c r="FN18" s="306"/>
      <c r="FO18" s="306"/>
      <c r="FP18" s="306"/>
      <c r="FQ18" s="306"/>
      <c r="FR18" s="306"/>
      <c r="FS18" s="306"/>
      <c r="FT18" s="306"/>
      <c r="FU18" s="306"/>
      <c r="FV18" s="306"/>
      <c r="FW18" s="306"/>
      <c r="FX18" s="306"/>
      <c r="FY18" s="306"/>
      <c r="FZ18" s="306"/>
      <c r="GA18" s="306"/>
      <c r="GB18" s="306"/>
      <c r="GC18" s="306"/>
      <c r="GD18" s="306"/>
      <c r="GE18" s="306"/>
      <c r="GF18" s="306"/>
      <c r="GG18" s="306"/>
      <c r="GH18" s="306"/>
      <c r="GI18" s="306"/>
      <c r="GJ18" s="306"/>
      <c r="GK18" s="306"/>
      <c r="GL18" s="306"/>
      <c r="GM18" s="306"/>
      <c r="GN18" s="306"/>
      <c r="GO18" s="306"/>
      <c r="GP18" s="306"/>
      <c r="GQ18" s="306"/>
      <c r="GR18" s="306"/>
      <c r="GS18" s="306"/>
      <c r="GT18" s="306"/>
      <c r="GU18" s="306"/>
      <c r="GV18" s="306"/>
      <c r="GW18" s="306"/>
      <c r="GX18" s="306"/>
      <c r="GY18" s="306"/>
      <c r="GZ18" s="306"/>
      <c r="HA18" s="306"/>
      <c r="HB18" s="306"/>
      <c r="HC18" s="306"/>
      <c r="HD18" s="306"/>
      <c r="HE18" s="306"/>
      <c r="HF18" s="306"/>
      <c r="HG18" s="306"/>
      <c r="HH18" s="306"/>
      <c r="HI18" s="306"/>
      <c r="HJ18" s="306"/>
      <c r="HK18" s="306"/>
      <c r="HL18" s="306"/>
      <c r="HM18" s="306"/>
      <c r="HN18" s="306"/>
      <c r="HO18" s="306"/>
      <c r="HP18" s="306"/>
      <c r="HQ18" s="306"/>
      <c r="HR18" s="306"/>
      <c r="HS18" s="306"/>
      <c r="HT18" s="306"/>
      <c r="HU18" s="306"/>
      <c r="HV18" s="306"/>
      <c r="HW18" s="306"/>
      <c r="HX18" s="306"/>
      <c r="HY18" s="306"/>
      <c r="HZ18" s="306"/>
      <c r="IA18" s="306"/>
      <c r="IB18" s="306"/>
      <c r="IC18" s="306"/>
      <c r="ID18" s="306"/>
      <c r="IE18" s="306"/>
      <c r="IF18" s="306"/>
      <c r="IG18" s="306"/>
      <c r="IH18" s="306"/>
      <c r="II18" s="306"/>
      <c r="IJ18" s="306"/>
      <c r="IK18" s="306"/>
      <c r="IL18" s="306"/>
      <c r="IM18" s="306"/>
      <c r="IN18" s="306"/>
      <c r="IO18" s="306"/>
      <c r="IP18" s="306"/>
      <c r="IQ18" s="306"/>
      <c r="IR18" s="306"/>
      <c r="IS18" s="306"/>
      <c r="IT18" s="306"/>
      <c r="IU18" s="306"/>
      <c r="IV18" s="306"/>
      <c r="IW18" s="306"/>
    </row>
    <row r="19" spans="2:257" ht="12.75" customHeight="1">
      <c r="B19" s="176" t="s">
        <v>40</v>
      </c>
      <c r="C19" s="126"/>
      <c r="D19" s="113"/>
      <c r="E19" s="134" t="s">
        <v>41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51"/>
      <c r="Q19" s="827">
        <v>45291</v>
      </c>
      <c r="R19" s="817"/>
      <c r="S19" s="817"/>
      <c r="T19" s="817"/>
      <c r="U19" s="817"/>
      <c r="V19" s="818"/>
      <c r="W19" s="126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441" t="s">
        <v>42</v>
      </c>
      <c r="AL19" s="828">
        <v>12</v>
      </c>
      <c r="AM19" s="818"/>
      <c r="AN19" s="139"/>
    </row>
    <row r="20" spans="2:257" ht="8.15" customHeight="1">
      <c r="B20" s="147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47"/>
      <c r="R20" s="147"/>
      <c r="S20" s="147"/>
      <c r="T20" s="147"/>
      <c r="U20" s="147"/>
      <c r="V20" s="147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47"/>
      <c r="AM20" s="147"/>
      <c r="AN20" s="113"/>
    </row>
    <row r="21" spans="2:257" ht="8.15" customHeight="1"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  <c r="AB21" s="427"/>
      <c r="AC21" s="427"/>
      <c r="AD21" s="427"/>
      <c r="AE21" s="427"/>
      <c r="AF21" s="427"/>
      <c r="AG21" s="427"/>
      <c r="AH21" s="427"/>
      <c r="AI21" s="427"/>
      <c r="AJ21" s="427"/>
      <c r="AK21" s="427"/>
      <c r="AL21" s="427"/>
      <c r="AM21" s="427"/>
      <c r="AN21" s="427"/>
    </row>
    <row r="22" spans="2:257" s="438" customFormat="1" ht="8.15" customHeight="1">
      <c r="B22" s="432"/>
      <c r="C22" s="433"/>
      <c r="D22" s="433"/>
      <c r="E22" s="433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3"/>
      <c r="R22" s="433"/>
      <c r="S22" s="433"/>
      <c r="T22" s="433"/>
      <c r="U22" s="433"/>
      <c r="V22" s="433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33"/>
      <c r="AM22" s="433"/>
      <c r="AN22" s="433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G22" s="306"/>
      <c r="BH22" s="306"/>
      <c r="BI22" s="306"/>
      <c r="BJ22" s="306"/>
      <c r="BK22" s="306"/>
      <c r="BL22" s="306"/>
      <c r="BM22" s="306"/>
      <c r="BN22" s="306"/>
      <c r="BO22" s="306"/>
      <c r="BP22" s="306"/>
      <c r="BQ22" s="306"/>
      <c r="BR22" s="306"/>
      <c r="BS22" s="306"/>
      <c r="BT22" s="306"/>
      <c r="BU22" s="306"/>
      <c r="BV22" s="306"/>
      <c r="BW22" s="306"/>
      <c r="BX22" s="306"/>
      <c r="BY22" s="306"/>
      <c r="BZ22" s="306"/>
      <c r="CA22" s="306"/>
      <c r="CB22" s="306"/>
      <c r="CC22" s="306"/>
      <c r="CD22" s="306"/>
      <c r="CE22" s="306"/>
      <c r="CF22" s="306"/>
      <c r="CG22" s="306"/>
      <c r="CH22" s="306"/>
      <c r="CI22" s="306"/>
      <c r="CJ22" s="306"/>
      <c r="CK22" s="306"/>
      <c r="CL22" s="306"/>
      <c r="CM22" s="306"/>
      <c r="CN22" s="306"/>
      <c r="CO22" s="306"/>
      <c r="CP22" s="306"/>
      <c r="CQ22" s="306"/>
      <c r="CR22" s="306"/>
      <c r="CS22" s="306"/>
      <c r="CT22" s="306"/>
      <c r="CU22" s="306"/>
      <c r="CV22" s="306"/>
      <c r="CW22" s="306"/>
      <c r="CX22" s="306"/>
      <c r="CY22" s="306"/>
      <c r="CZ22" s="306"/>
      <c r="DA22" s="306"/>
      <c r="DB22" s="306"/>
      <c r="DC22" s="306"/>
      <c r="DD22" s="306"/>
      <c r="DE22" s="306"/>
      <c r="DF22" s="306"/>
      <c r="DG22" s="306"/>
      <c r="DH22" s="306"/>
      <c r="DI22" s="306"/>
      <c r="DJ22" s="306"/>
      <c r="DK22" s="306"/>
      <c r="DL22" s="306"/>
      <c r="DM22" s="306"/>
      <c r="DN22" s="306"/>
      <c r="DO22" s="306"/>
      <c r="DP22" s="306"/>
      <c r="DQ22" s="306"/>
      <c r="DR22" s="306"/>
      <c r="DS22" s="306"/>
      <c r="DT22" s="306"/>
      <c r="DU22" s="306"/>
      <c r="DV22" s="306"/>
      <c r="DW22" s="306"/>
      <c r="DX22" s="306"/>
      <c r="DY22" s="306"/>
      <c r="DZ22" s="306"/>
      <c r="EA22" s="306"/>
      <c r="EB22" s="306"/>
      <c r="EC22" s="306"/>
      <c r="ED22" s="306"/>
      <c r="EE22" s="306"/>
      <c r="EF22" s="306"/>
      <c r="EG22" s="306"/>
      <c r="EH22" s="306"/>
      <c r="EI22" s="306"/>
      <c r="EJ22" s="306"/>
      <c r="EK22" s="306"/>
      <c r="EL22" s="306"/>
      <c r="EM22" s="306"/>
      <c r="EN22" s="306"/>
      <c r="EO22" s="306"/>
      <c r="EP22" s="306"/>
      <c r="EQ22" s="306"/>
      <c r="ER22" s="306"/>
      <c r="ES22" s="306"/>
      <c r="ET22" s="306"/>
      <c r="EU22" s="306"/>
      <c r="EV22" s="306"/>
      <c r="EW22" s="306"/>
      <c r="EX22" s="306"/>
      <c r="EY22" s="306"/>
      <c r="EZ22" s="306"/>
      <c r="FA22" s="306"/>
      <c r="FB22" s="306"/>
      <c r="FC22" s="306"/>
      <c r="FD22" s="306"/>
      <c r="FE22" s="306"/>
      <c r="FF22" s="306"/>
      <c r="FG22" s="306"/>
      <c r="FH22" s="306"/>
      <c r="FI22" s="306"/>
      <c r="FJ22" s="306"/>
      <c r="FK22" s="306"/>
      <c r="FL22" s="306"/>
      <c r="FM22" s="306"/>
      <c r="FN22" s="306"/>
      <c r="FO22" s="306"/>
      <c r="FP22" s="306"/>
      <c r="FQ22" s="306"/>
      <c r="FR22" s="306"/>
      <c r="FS22" s="306"/>
      <c r="FT22" s="306"/>
      <c r="FU22" s="306"/>
      <c r="FV22" s="306"/>
      <c r="FW22" s="306"/>
      <c r="FX22" s="306"/>
      <c r="FY22" s="306"/>
      <c r="FZ22" s="306"/>
      <c r="GA22" s="306"/>
      <c r="GB22" s="306"/>
      <c r="GC22" s="306"/>
      <c r="GD22" s="306"/>
      <c r="GE22" s="306"/>
      <c r="GF22" s="306"/>
      <c r="GG22" s="306"/>
      <c r="GH22" s="306"/>
      <c r="GI22" s="306"/>
      <c r="GJ22" s="306"/>
      <c r="GK22" s="306"/>
      <c r="GL22" s="306"/>
      <c r="GM22" s="306"/>
      <c r="GN22" s="306"/>
      <c r="GO22" s="306"/>
      <c r="GP22" s="306"/>
      <c r="GQ22" s="306"/>
      <c r="GR22" s="306"/>
      <c r="GS22" s="306"/>
      <c r="GT22" s="306"/>
      <c r="GU22" s="306"/>
      <c r="GV22" s="306"/>
      <c r="GW22" s="306"/>
      <c r="GX22" s="306"/>
      <c r="GY22" s="306"/>
      <c r="GZ22" s="306"/>
      <c r="HA22" s="306"/>
      <c r="HB22" s="306"/>
      <c r="HC22" s="306"/>
      <c r="HD22" s="306"/>
      <c r="HE22" s="306"/>
      <c r="HF22" s="306"/>
      <c r="HG22" s="306"/>
      <c r="HH22" s="306"/>
      <c r="HI22" s="306"/>
      <c r="HJ22" s="306"/>
      <c r="HK22" s="306"/>
      <c r="HL22" s="306"/>
      <c r="HM22" s="306"/>
      <c r="HN22" s="306"/>
      <c r="HO22" s="306"/>
      <c r="HP22" s="306"/>
      <c r="HQ22" s="306"/>
      <c r="HR22" s="306"/>
      <c r="HS22" s="306"/>
      <c r="HT22" s="306"/>
      <c r="HU22" s="306"/>
      <c r="HV22" s="306"/>
      <c r="HW22" s="306"/>
      <c r="HX22" s="306"/>
      <c r="HY22" s="306"/>
      <c r="HZ22" s="306"/>
      <c r="IA22" s="306"/>
      <c r="IB22" s="306"/>
      <c r="IC22" s="306"/>
      <c r="ID22" s="306"/>
      <c r="IE22" s="306"/>
      <c r="IF22" s="306"/>
      <c r="IG22" s="306"/>
      <c r="IH22" s="306"/>
      <c r="II22" s="306"/>
      <c r="IJ22" s="306"/>
      <c r="IK22" s="306"/>
      <c r="IL22" s="306"/>
      <c r="IM22" s="306"/>
      <c r="IN22" s="306"/>
      <c r="IO22" s="306"/>
      <c r="IP22" s="306"/>
      <c r="IQ22" s="306"/>
      <c r="IR22" s="306"/>
      <c r="IS22" s="306"/>
      <c r="IT22" s="306"/>
      <c r="IU22" s="306"/>
      <c r="IV22" s="306"/>
      <c r="IW22" s="306"/>
    </row>
    <row r="23" spans="2:257" ht="12.75" customHeight="1">
      <c r="B23" s="176" t="s">
        <v>43</v>
      </c>
      <c r="C23" s="126"/>
      <c r="D23" s="113"/>
      <c r="E23" s="113"/>
      <c r="F23" s="879" t="s">
        <v>44</v>
      </c>
      <c r="G23" s="880"/>
      <c r="H23" s="881"/>
      <c r="I23" s="816" t="s">
        <v>1485</v>
      </c>
      <c r="J23" s="817"/>
      <c r="K23" s="817"/>
      <c r="L23" s="817"/>
      <c r="M23" s="817"/>
      <c r="N23" s="817"/>
      <c r="O23" s="817"/>
      <c r="P23" s="818"/>
      <c r="Q23" s="126"/>
      <c r="R23" s="113"/>
      <c r="S23" s="113"/>
      <c r="T23" s="113"/>
      <c r="U23" s="113"/>
      <c r="V23" s="151"/>
      <c r="W23" s="816" t="s">
        <v>1495</v>
      </c>
      <c r="X23" s="819"/>
      <c r="Y23" s="819"/>
      <c r="Z23" s="819"/>
      <c r="AA23" s="819"/>
      <c r="AB23" s="819"/>
      <c r="AC23" s="819"/>
      <c r="AD23" s="819"/>
      <c r="AE23" s="819"/>
      <c r="AF23" s="819"/>
      <c r="AG23" s="819"/>
      <c r="AH23" s="819"/>
      <c r="AI23" s="819"/>
      <c r="AJ23" s="819"/>
      <c r="AK23" s="820"/>
      <c r="AL23" s="126"/>
      <c r="AM23" s="113"/>
      <c r="AN23" s="113"/>
    </row>
    <row r="24" spans="2:257" ht="12.75" customHeight="1">
      <c r="B24" s="147"/>
      <c r="C24" s="113"/>
      <c r="D24" s="113"/>
      <c r="E24" s="113"/>
      <c r="F24" s="831" t="s">
        <v>45</v>
      </c>
      <c r="G24" s="832"/>
      <c r="H24" s="833"/>
      <c r="I24" s="829" t="s">
        <v>46</v>
      </c>
      <c r="J24" s="830"/>
      <c r="K24" s="830"/>
      <c r="L24" s="830"/>
      <c r="M24" s="830"/>
      <c r="N24" s="830"/>
      <c r="O24" s="830"/>
      <c r="P24" s="830"/>
      <c r="Q24" s="113"/>
      <c r="R24" s="113"/>
      <c r="S24" s="113"/>
      <c r="T24" s="113"/>
      <c r="U24" s="113"/>
      <c r="V24" s="113"/>
      <c r="W24" s="829" t="s">
        <v>47</v>
      </c>
      <c r="X24" s="830"/>
      <c r="Y24" s="830"/>
      <c r="Z24" s="830"/>
      <c r="AA24" s="830"/>
      <c r="AB24" s="830"/>
      <c r="AC24" s="830"/>
      <c r="AD24" s="830"/>
      <c r="AE24" s="830"/>
      <c r="AF24" s="830"/>
      <c r="AG24" s="830"/>
      <c r="AH24" s="830"/>
      <c r="AI24" s="830"/>
      <c r="AJ24" s="830"/>
      <c r="AK24" s="830"/>
      <c r="AL24" s="113"/>
      <c r="AM24" s="113"/>
      <c r="AN24" s="113"/>
    </row>
    <row r="25" spans="2:257" ht="8.15" customHeight="1">
      <c r="B25" s="442"/>
      <c r="C25" s="443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  <c r="AL25" s="444"/>
      <c r="AM25" s="444"/>
      <c r="AN25" s="427"/>
    </row>
    <row r="26" spans="2:257" s="438" customFormat="1" ht="8.15" customHeight="1">
      <c r="B26" s="445"/>
      <c r="C26" s="446"/>
      <c r="D26" s="436"/>
      <c r="E26" s="436"/>
      <c r="F26" s="436"/>
      <c r="G26" s="447"/>
      <c r="H26" s="447"/>
      <c r="I26" s="447"/>
      <c r="J26" s="447"/>
      <c r="K26" s="447"/>
      <c r="L26" s="447"/>
      <c r="M26" s="447"/>
      <c r="N26" s="447"/>
      <c r="O26" s="436"/>
      <c r="P26" s="436"/>
      <c r="Q26" s="436"/>
      <c r="R26" s="436"/>
      <c r="S26" s="447"/>
      <c r="T26" s="447"/>
      <c r="U26" s="447"/>
      <c r="V26" s="447"/>
      <c r="W26" s="447"/>
      <c r="X26" s="447"/>
      <c r="Y26" s="447"/>
      <c r="Z26" s="447"/>
      <c r="AA26" s="436"/>
      <c r="AB26" s="436"/>
      <c r="AC26" s="436"/>
      <c r="AD26" s="436"/>
      <c r="AE26" s="447"/>
      <c r="AF26" s="447"/>
      <c r="AG26" s="447"/>
      <c r="AH26" s="447"/>
      <c r="AI26" s="447"/>
      <c r="AJ26" s="447"/>
      <c r="AK26" s="447"/>
      <c r="AL26" s="447"/>
      <c r="AM26" s="436"/>
      <c r="AN26" s="433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6"/>
      <c r="BI26" s="306"/>
      <c r="BJ26" s="306"/>
      <c r="BK26" s="306"/>
      <c r="BL26" s="306"/>
      <c r="BM26" s="306"/>
      <c r="BN26" s="306"/>
      <c r="BO26" s="306"/>
      <c r="BP26" s="306"/>
      <c r="BQ26" s="306"/>
      <c r="BR26" s="306"/>
      <c r="BS26" s="306"/>
      <c r="BT26" s="306"/>
      <c r="BU26" s="306"/>
      <c r="BV26" s="306"/>
      <c r="BW26" s="306"/>
      <c r="BX26" s="306"/>
      <c r="BY26" s="306"/>
      <c r="BZ26" s="306"/>
      <c r="CA26" s="306"/>
      <c r="CB26" s="306"/>
      <c r="CC26" s="306"/>
      <c r="CD26" s="306"/>
      <c r="CE26" s="306"/>
      <c r="CF26" s="306"/>
      <c r="CG26" s="306"/>
      <c r="CH26" s="306"/>
      <c r="CI26" s="306"/>
      <c r="CJ26" s="306"/>
      <c r="CK26" s="306"/>
      <c r="CL26" s="306"/>
      <c r="CM26" s="306"/>
      <c r="CN26" s="306"/>
      <c r="CO26" s="306"/>
      <c r="CP26" s="306"/>
      <c r="CQ26" s="306"/>
      <c r="CR26" s="306"/>
      <c r="CS26" s="306"/>
      <c r="CT26" s="306"/>
      <c r="CU26" s="306"/>
      <c r="CV26" s="306"/>
      <c r="CW26" s="306"/>
      <c r="CX26" s="306"/>
      <c r="CY26" s="306"/>
      <c r="CZ26" s="306"/>
      <c r="DA26" s="306"/>
      <c r="DB26" s="306"/>
      <c r="DC26" s="306"/>
      <c r="DD26" s="306"/>
      <c r="DE26" s="306"/>
      <c r="DF26" s="306"/>
      <c r="DG26" s="306"/>
      <c r="DH26" s="306"/>
      <c r="DI26" s="306"/>
      <c r="DJ26" s="306"/>
      <c r="DK26" s="306"/>
      <c r="DL26" s="306"/>
      <c r="DM26" s="306"/>
      <c r="DN26" s="306"/>
      <c r="DO26" s="306"/>
      <c r="DP26" s="306"/>
      <c r="DQ26" s="306"/>
      <c r="DR26" s="306"/>
      <c r="DS26" s="306"/>
      <c r="DT26" s="306"/>
      <c r="DU26" s="306"/>
      <c r="DV26" s="306"/>
      <c r="DW26" s="306"/>
      <c r="DX26" s="306"/>
      <c r="DY26" s="306"/>
      <c r="DZ26" s="306"/>
      <c r="EA26" s="306"/>
      <c r="EB26" s="306"/>
      <c r="EC26" s="306"/>
      <c r="ED26" s="306"/>
      <c r="EE26" s="306"/>
      <c r="EF26" s="306"/>
      <c r="EG26" s="306"/>
      <c r="EH26" s="306"/>
      <c r="EI26" s="306"/>
      <c r="EJ26" s="306"/>
      <c r="EK26" s="306"/>
      <c r="EL26" s="306"/>
      <c r="EM26" s="306"/>
      <c r="EN26" s="306"/>
      <c r="EO26" s="306"/>
      <c r="EP26" s="306"/>
      <c r="EQ26" s="306"/>
      <c r="ER26" s="306"/>
      <c r="ES26" s="306"/>
      <c r="ET26" s="306"/>
      <c r="EU26" s="306"/>
      <c r="EV26" s="306"/>
      <c r="EW26" s="306"/>
      <c r="EX26" s="306"/>
      <c r="EY26" s="306"/>
      <c r="EZ26" s="306"/>
      <c r="FA26" s="306"/>
      <c r="FB26" s="306"/>
      <c r="FC26" s="306"/>
      <c r="FD26" s="306"/>
      <c r="FE26" s="306"/>
      <c r="FF26" s="306"/>
      <c r="FG26" s="306"/>
      <c r="FH26" s="306"/>
      <c r="FI26" s="306"/>
      <c r="FJ26" s="306"/>
      <c r="FK26" s="306"/>
      <c r="FL26" s="306"/>
      <c r="FM26" s="306"/>
      <c r="FN26" s="306"/>
      <c r="FO26" s="306"/>
      <c r="FP26" s="306"/>
      <c r="FQ26" s="306"/>
      <c r="FR26" s="306"/>
      <c r="FS26" s="306"/>
      <c r="FT26" s="306"/>
      <c r="FU26" s="306"/>
      <c r="FV26" s="306"/>
      <c r="FW26" s="306"/>
      <c r="FX26" s="306"/>
      <c r="FY26" s="306"/>
      <c r="FZ26" s="306"/>
      <c r="GA26" s="306"/>
      <c r="GB26" s="306"/>
      <c r="GC26" s="306"/>
      <c r="GD26" s="306"/>
      <c r="GE26" s="306"/>
      <c r="GF26" s="306"/>
      <c r="GG26" s="306"/>
      <c r="GH26" s="306"/>
      <c r="GI26" s="306"/>
      <c r="GJ26" s="306"/>
      <c r="GK26" s="306"/>
      <c r="GL26" s="306"/>
      <c r="GM26" s="306"/>
      <c r="GN26" s="306"/>
      <c r="GO26" s="306"/>
      <c r="GP26" s="306"/>
      <c r="GQ26" s="306"/>
      <c r="GR26" s="306"/>
      <c r="GS26" s="306"/>
      <c r="GT26" s="306"/>
      <c r="GU26" s="306"/>
      <c r="GV26" s="306"/>
      <c r="GW26" s="306"/>
      <c r="GX26" s="306"/>
      <c r="GY26" s="306"/>
      <c r="GZ26" s="306"/>
      <c r="HA26" s="306"/>
      <c r="HB26" s="306"/>
      <c r="HC26" s="306"/>
      <c r="HD26" s="306"/>
      <c r="HE26" s="306"/>
      <c r="HF26" s="306"/>
      <c r="HG26" s="306"/>
      <c r="HH26" s="306"/>
      <c r="HI26" s="306"/>
      <c r="HJ26" s="306"/>
      <c r="HK26" s="306"/>
      <c r="HL26" s="306"/>
      <c r="HM26" s="306"/>
      <c r="HN26" s="306"/>
      <c r="HO26" s="306"/>
      <c r="HP26" s="306"/>
      <c r="HQ26" s="306"/>
      <c r="HR26" s="306"/>
      <c r="HS26" s="306"/>
      <c r="HT26" s="306"/>
      <c r="HU26" s="306"/>
      <c r="HV26" s="306"/>
      <c r="HW26" s="306"/>
      <c r="HX26" s="306"/>
      <c r="HY26" s="306"/>
      <c r="HZ26" s="306"/>
      <c r="IA26" s="306"/>
      <c r="IB26" s="306"/>
      <c r="IC26" s="306"/>
      <c r="ID26" s="306"/>
      <c r="IE26" s="306"/>
      <c r="IF26" s="306"/>
      <c r="IG26" s="306"/>
      <c r="IH26" s="306"/>
      <c r="II26" s="306"/>
      <c r="IJ26" s="306"/>
      <c r="IK26" s="306"/>
      <c r="IL26" s="306"/>
      <c r="IM26" s="306"/>
      <c r="IN26" s="306"/>
      <c r="IO26" s="306"/>
      <c r="IP26" s="306"/>
      <c r="IQ26" s="306"/>
      <c r="IR26" s="306"/>
      <c r="IS26" s="306"/>
      <c r="IT26" s="306"/>
      <c r="IU26" s="306"/>
      <c r="IV26" s="306"/>
      <c r="IW26" s="306"/>
    </row>
    <row r="27" spans="2:257" ht="12.75" customHeight="1">
      <c r="B27" s="176" t="s">
        <v>48</v>
      </c>
      <c r="C27" s="126"/>
      <c r="D27" s="113"/>
      <c r="E27" s="113"/>
      <c r="F27" s="151"/>
      <c r="G27" s="816"/>
      <c r="H27" s="817"/>
      <c r="I27" s="817"/>
      <c r="J27" s="817"/>
      <c r="K27" s="817"/>
      <c r="L27" s="817"/>
      <c r="M27" s="817"/>
      <c r="N27" s="818"/>
      <c r="O27" s="126"/>
      <c r="P27" s="113"/>
      <c r="Q27" s="113"/>
      <c r="R27" s="151"/>
      <c r="S27" s="828"/>
      <c r="T27" s="817"/>
      <c r="U27" s="817"/>
      <c r="V27" s="817"/>
      <c r="W27" s="817"/>
      <c r="X27" s="817"/>
      <c r="Y27" s="817"/>
      <c r="Z27" s="818"/>
      <c r="AA27" s="126"/>
      <c r="AB27" s="113"/>
      <c r="AC27" s="113"/>
      <c r="AD27" s="151"/>
      <c r="AE27" s="882"/>
      <c r="AF27" s="883"/>
      <c r="AG27" s="883"/>
      <c r="AH27" s="883"/>
      <c r="AI27" s="883"/>
      <c r="AJ27" s="883"/>
      <c r="AK27" s="883"/>
      <c r="AL27" s="884"/>
      <c r="AM27" s="126"/>
      <c r="AN27" s="113"/>
    </row>
    <row r="28" spans="2:257" ht="12.75" customHeight="1">
      <c r="B28" s="147"/>
      <c r="C28" s="113"/>
      <c r="D28" s="113"/>
      <c r="E28" s="113"/>
      <c r="F28" s="113"/>
      <c r="G28" s="829" t="s">
        <v>49</v>
      </c>
      <c r="H28" s="830"/>
      <c r="I28" s="830"/>
      <c r="J28" s="830"/>
      <c r="K28" s="830"/>
      <c r="L28" s="830"/>
      <c r="M28" s="830"/>
      <c r="N28" s="830"/>
      <c r="O28" s="113"/>
      <c r="P28" s="113"/>
      <c r="Q28" s="113"/>
      <c r="R28" s="113"/>
      <c r="S28" s="829" t="s">
        <v>50</v>
      </c>
      <c r="T28" s="830"/>
      <c r="U28" s="830"/>
      <c r="V28" s="830"/>
      <c r="W28" s="830"/>
      <c r="X28" s="830"/>
      <c r="Y28" s="830"/>
      <c r="Z28" s="830"/>
      <c r="AA28" s="113"/>
      <c r="AB28" s="113"/>
      <c r="AC28" s="113"/>
      <c r="AD28" s="113"/>
      <c r="AE28" s="829" t="s">
        <v>51</v>
      </c>
      <c r="AF28" s="830"/>
      <c r="AG28" s="830"/>
      <c r="AH28" s="830"/>
      <c r="AI28" s="830"/>
      <c r="AJ28" s="830"/>
      <c r="AK28" s="830"/>
      <c r="AL28" s="830"/>
      <c r="AM28" s="113"/>
      <c r="AN28" s="113"/>
    </row>
    <row r="29" spans="2:257" ht="8.15" customHeight="1">
      <c r="B29" s="427"/>
      <c r="C29" s="427"/>
      <c r="D29" s="427"/>
      <c r="E29" s="427"/>
      <c r="F29" s="427"/>
      <c r="G29" s="444"/>
      <c r="H29" s="444"/>
      <c r="I29" s="444"/>
      <c r="J29" s="444"/>
      <c r="K29" s="444"/>
      <c r="L29" s="444"/>
      <c r="M29" s="444"/>
      <c r="N29" s="444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427"/>
    </row>
    <row r="30" spans="2:257" s="438" customFormat="1" ht="8.15" customHeight="1">
      <c r="B30" s="432"/>
      <c r="C30" s="433"/>
      <c r="D30" s="437"/>
      <c r="E30" s="437"/>
      <c r="F30" s="437"/>
      <c r="G30" s="447"/>
      <c r="H30" s="447"/>
      <c r="I30" s="447"/>
      <c r="J30" s="447"/>
      <c r="K30" s="447"/>
      <c r="L30" s="447"/>
      <c r="M30" s="447"/>
      <c r="N30" s="44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37"/>
      <c r="AM30" s="437"/>
      <c r="AN30" s="433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6"/>
      <c r="BI30" s="306"/>
      <c r="BJ30" s="306"/>
      <c r="BK30" s="306"/>
      <c r="BL30" s="306"/>
      <c r="BM30" s="306"/>
      <c r="BN30" s="306"/>
      <c r="BO30" s="306"/>
      <c r="BP30" s="306"/>
      <c r="BQ30" s="306"/>
      <c r="BR30" s="306"/>
      <c r="BS30" s="306"/>
      <c r="BT30" s="306"/>
      <c r="BU30" s="306"/>
      <c r="BV30" s="306"/>
      <c r="BW30" s="306"/>
      <c r="BX30" s="306"/>
      <c r="BY30" s="306"/>
      <c r="BZ30" s="306"/>
      <c r="CA30" s="306"/>
      <c r="CB30" s="306"/>
      <c r="CC30" s="306"/>
      <c r="CD30" s="306"/>
      <c r="CE30" s="306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306"/>
      <c r="CQ30" s="306"/>
      <c r="CR30" s="306"/>
      <c r="CS30" s="306"/>
      <c r="CT30" s="306"/>
      <c r="CU30" s="306"/>
      <c r="CV30" s="306"/>
      <c r="CW30" s="306"/>
      <c r="CX30" s="306"/>
      <c r="CY30" s="306"/>
      <c r="CZ30" s="306"/>
      <c r="DA30" s="306"/>
      <c r="DB30" s="306"/>
      <c r="DC30" s="306"/>
      <c r="DD30" s="306"/>
      <c r="DE30" s="306"/>
      <c r="DF30" s="306"/>
      <c r="DG30" s="306"/>
      <c r="DH30" s="306"/>
      <c r="DI30" s="306"/>
      <c r="DJ30" s="306"/>
      <c r="DK30" s="306"/>
      <c r="DL30" s="306"/>
      <c r="DM30" s="306"/>
      <c r="DN30" s="306"/>
      <c r="DO30" s="306"/>
      <c r="DP30" s="306"/>
      <c r="DQ30" s="306"/>
      <c r="DR30" s="306"/>
      <c r="DS30" s="306"/>
      <c r="DT30" s="306"/>
      <c r="DU30" s="306"/>
      <c r="DV30" s="306"/>
      <c r="DW30" s="306"/>
      <c r="DX30" s="306"/>
      <c r="DY30" s="306"/>
      <c r="DZ30" s="306"/>
      <c r="EA30" s="306"/>
      <c r="EB30" s="306"/>
      <c r="EC30" s="306"/>
      <c r="ED30" s="306"/>
      <c r="EE30" s="306"/>
      <c r="EF30" s="306"/>
      <c r="EG30" s="306"/>
      <c r="EH30" s="306"/>
      <c r="EI30" s="306"/>
      <c r="EJ30" s="306"/>
      <c r="EK30" s="306"/>
      <c r="EL30" s="306"/>
      <c r="EM30" s="306"/>
      <c r="EN30" s="306"/>
      <c r="EO30" s="306"/>
      <c r="EP30" s="306"/>
      <c r="EQ30" s="306"/>
      <c r="ER30" s="306"/>
      <c r="ES30" s="306"/>
      <c r="ET30" s="306"/>
      <c r="EU30" s="306"/>
      <c r="EV30" s="306"/>
      <c r="EW30" s="306"/>
      <c r="EX30" s="306"/>
      <c r="EY30" s="306"/>
      <c r="EZ30" s="306"/>
      <c r="FA30" s="306"/>
      <c r="FB30" s="306"/>
      <c r="FC30" s="306"/>
      <c r="FD30" s="306"/>
      <c r="FE30" s="306"/>
      <c r="FF30" s="306"/>
      <c r="FG30" s="306"/>
      <c r="FH30" s="306"/>
      <c r="FI30" s="306"/>
      <c r="FJ30" s="306"/>
      <c r="FK30" s="306"/>
      <c r="FL30" s="306"/>
      <c r="FM30" s="306"/>
      <c r="FN30" s="306"/>
      <c r="FO30" s="306"/>
      <c r="FP30" s="306"/>
      <c r="FQ30" s="306"/>
      <c r="FR30" s="306"/>
      <c r="FS30" s="306"/>
      <c r="FT30" s="306"/>
      <c r="FU30" s="306"/>
      <c r="FV30" s="306"/>
      <c r="FW30" s="306"/>
      <c r="FX30" s="306"/>
      <c r="FY30" s="306"/>
      <c r="FZ30" s="306"/>
      <c r="GA30" s="306"/>
      <c r="GB30" s="306"/>
      <c r="GC30" s="306"/>
      <c r="GD30" s="306"/>
      <c r="GE30" s="306"/>
      <c r="GF30" s="306"/>
      <c r="GG30" s="306"/>
      <c r="GH30" s="306"/>
      <c r="GI30" s="306"/>
      <c r="GJ30" s="306"/>
      <c r="GK30" s="306"/>
      <c r="GL30" s="306"/>
      <c r="GM30" s="306"/>
      <c r="GN30" s="306"/>
      <c r="GO30" s="306"/>
      <c r="GP30" s="306"/>
      <c r="GQ30" s="306"/>
      <c r="GR30" s="306"/>
      <c r="GS30" s="306"/>
      <c r="GT30" s="306"/>
      <c r="GU30" s="306"/>
      <c r="GV30" s="306"/>
      <c r="GW30" s="306"/>
      <c r="GX30" s="306"/>
      <c r="GY30" s="306"/>
      <c r="GZ30" s="306"/>
      <c r="HA30" s="306"/>
      <c r="HB30" s="306"/>
      <c r="HC30" s="306"/>
      <c r="HD30" s="306"/>
      <c r="HE30" s="306"/>
      <c r="HF30" s="306"/>
      <c r="HG30" s="306"/>
      <c r="HH30" s="306"/>
      <c r="HI30" s="306"/>
      <c r="HJ30" s="306"/>
      <c r="HK30" s="306"/>
      <c r="HL30" s="306"/>
      <c r="HM30" s="306"/>
      <c r="HN30" s="306"/>
      <c r="HO30" s="306"/>
      <c r="HP30" s="306"/>
      <c r="HQ30" s="306"/>
      <c r="HR30" s="306"/>
      <c r="HS30" s="306"/>
      <c r="HT30" s="306"/>
      <c r="HU30" s="306"/>
      <c r="HV30" s="306"/>
      <c r="HW30" s="306"/>
      <c r="HX30" s="306"/>
      <c r="HY30" s="306"/>
      <c r="HZ30" s="306"/>
      <c r="IA30" s="306"/>
      <c r="IB30" s="306"/>
      <c r="IC30" s="306"/>
      <c r="ID30" s="306"/>
      <c r="IE30" s="306"/>
      <c r="IF30" s="306"/>
      <c r="IG30" s="306"/>
      <c r="IH30" s="306"/>
      <c r="II30" s="306"/>
      <c r="IJ30" s="306"/>
      <c r="IK30" s="306"/>
      <c r="IL30" s="306"/>
      <c r="IM30" s="306"/>
      <c r="IN30" s="306"/>
      <c r="IO30" s="306"/>
      <c r="IP30" s="306"/>
      <c r="IQ30" s="306"/>
      <c r="IR30" s="306"/>
      <c r="IS30" s="306"/>
      <c r="IT30" s="306"/>
      <c r="IU30" s="306"/>
      <c r="IV30" s="306"/>
      <c r="IW30" s="306"/>
    </row>
    <row r="31" spans="2:257" ht="12.75" customHeight="1">
      <c r="B31" s="176" t="s">
        <v>52</v>
      </c>
      <c r="C31" s="448"/>
      <c r="D31" s="834" t="str">
        <f>+J3</f>
        <v>SOCIETE DES MINES DU SENEGAL - SA</v>
      </c>
      <c r="E31" s="835"/>
      <c r="F31" s="835"/>
      <c r="G31" s="835"/>
      <c r="H31" s="835"/>
      <c r="I31" s="835"/>
      <c r="J31" s="835"/>
      <c r="K31" s="835"/>
      <c r="L31" s="835"/>
      <c r="M31" s="835"/>
      <c r="N31" s="835"/>
      <c r="O31" s="835"/>
      <c r="P31" s="835"/>
      <c r="Q31" s="835"/>
      <c r="R31" s="835"/>
      <c r="S31" s="835"/>
      <c r="T31" s="835"/>
      <c r="U31" s="835"/>
      <c r="V31" s="835"/>
      <c r="W31" s="835"/>
      <c r="X31" s="835"/>
      <c r="Y31" s="835"/>
      <c r="Z31" s="835"/>
      <c r="AA31" s="835"/>
      <c r="AB31" s="835"/>
      <c r="AC31" s="835"/>
      <c r="AD31" s="836"/>
      <c r="AE31" s="816" t="str">
        <f>+AD6</f>
        <v>SOMISEN SA</v>
      </c>
      <c r="AF31" s="817"/>
      <c r="AG31" s="817"/>
      <c r="AH31" s="817"/>
      <c r="AI31" s="817"/>
      <c r="AJ31" s="817"/>
      <c r="AK31" s="817"/>
      <c r="AL31" s="817"/>
      <c r="AM31" s="818"/>
      <c r="AN31" s="126"/>
    </row>
    <row r="32" spans="2:257" ht="12.75" customHeight="1">
      <c r="B32" s="147"/>
      <c r="C32" s="113"/>
      <c r="D32" s="829" t="s">
        <v>28</v>
      </c>
      <c r="E32" s="830"/>
      <c r="F32" s="830"/>
      <c r="G32" s="830"/>
      <c r="H32" s="830"/>
      <c r="I32" s="830"/>
      <c r="J32" s="830"/>
      <c r="K32" s="830"/>
      <c r="L32" s="830"/>
      <c r="M32" s="830"/>
      <c r="N32" s="830"/>
      <c r="O32" s="830"/>
      <c r="P32" s="830"/>
      <c r="Q32" s="830"/>
      <c r="R32" s="830"/>
      <c r="S32" s="830"/>
      <c r="T32" s="830"/>
      <c r="U32" s="830"/>
      <c r="V32" s="830"/>
      <c r="W32" s="830"/>
      <c r="X32" s="830"/>
      <c r="Y32" s="830"/>
      <c r="Z32" s="830"/>
      <c r="AA32" s="830"/>
      <c r="AB32" s="830"/>
      <c r="AC32" s="830"/>
      <c r="AD32" s="830"/>
      <c r="AE32" s="829" t="s">
        <v>53</v>
      </c>
      <c r="AF32" s="830"/>
      <c r="AG32" s="830"/>
      <c r="AH32" s="830"/>
      <c r="AI32" s="830"/>
      <c r="AJ32" s="830"/>
      <c r="AK32" s="830"/>
      <c r="AL32" s="830"/>
      <c r="AM32" s="830"/>
      <c r="AN32" s="113"/>
    </row>
    <row r="33" spans="2:257" ht="8.15" customHeight="1"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7"/>
      <c r="AJ33" s="427"/>
      <c r="AK33" s="427"/>
      <c r="AL33" s="427"/>
      <c r="AM33" s="427"/>
      <c r="AN33" s="427"/>
    </row>
    <row r="34" spans="2:257" s="438" customFormat="1" ht="8.15" customHeight="1">
      <c r="B34" s="432"/>
      <c r="C34" s="433"/>
      <c r="D34" s="433"/>
      <c r="E34" s="433"/>
      <c r="F34" s="433"/>
      <c r="G34" s="437"/>
      <c r="H34" s="437"/>
      <c r="I34" s="437"/>
      <c r="J34" s="437"/>
      <c r="K34" s="437"/>
      <c r="L34" s="437"/>
      <c r="M34" s="437"/>
      <c r="N34" s="437"/>
      <c r="O34" s="433"/>
      <c r="P34" s="433"/>
      <c r="Q34" s="437"/>
      <c r="R34" s="437"/>
      <c r="S34" s="437"/>
      <c r="T34" s="437"/>
      <c r="U34" s="437"/>
      <c r="V34" s="437"/>
      <c r="W34" s="433"/>
      <c r="X34" s="433"/>
      <c r="Y34" s="437"/>
      <c r="Z34" s="437"/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37"/>
      <c r="AM34" s="437"/>
      <c r="AN34" s="433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306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6"/>
      <c r="BV34" s="306"/>
      <c r="BW34" s="306"/>
      <c r="BX34" s="306"/>
      <c r="BY34" s="306"/>
      <c r="BZ34" s="306"/>
      <c r="CA34" s="306"/>
      <c r="CB34" s="306"/>
      <c r="CC34" s="306"/>
      <c r="CD34" s="306"/>
      <c r="CE34" s="306"/>
      <c r="CF34" s="306"/>
      <c r="CG34" s="306"/>
      <c r="CH34" s="306"/>
      <c r="CI34" s="306"/>
      <c r="CJ34" s="306"/>
      <c r="CK34" s="306"/>
      <c r="CL34" s="306"/>
      <c r="CM34" s="306"/>
      <c r="CN34" s="306"/>
      <c r="CO34" s="306"/>
      <c r="CP34" s="306"/>
      <c r="CQ34" s="306"/>
      <c r="CR34" s="306"/>
      <c r="CS34" s="306"/>
      <c r="CT34" s="306"/>
      <c r="CU34" s="306"/>
      <c r="CV34" s="306"/>
      <c r="CW34" s="306"/>
      <c r="CX34" s="306"/>
      <c r="CY34" s="306"/>
      <c r="CZ34" s="306"/>
      <c r="DA34" s="306"/>
      <c r="DB34" s="306"/>
      <c r="DC34" s="306"/>
      <c r="DD34" s="306"/>
      <c r="DE34" s="306"/>
      <c r="DF34" s="306"/>
      <c r="DG34" s="306"/>
      <c r="DH34" s="306"/>
      <c r="DI34" s="306"/>
      <c r="DJ34" s="306"/>
      <c r="DK34" s="306"/>
      <c r="DL34" s="306"/>
      <c r="DM34" s="306"/>
      <c r="DN34" s="306"/>
      <c r="DO34" s="306"/>
      <c r="DP34" s="306"/>
      <c r="DQ34" s="306"/>
      <c r="DR34" s="306"/>
      <c r="DS34" s="306"/>
      <c r="DT34" s="306"/>
      <c r="DU34" s="306"/>
      <c r="DV34" s="306"/>
      <c r="DW34" s="306"/>
      <c r="DX34" s="306"/>
      <c r="DY34" s="306"/>
      <c r="DZ34" s="306"/>
      <c r="EA34" s="306"/>
      <c r="EB34" s="306"/>
      <c r="EC34" s="306"/>
      <c r="ED34" s="306"/>
      <c r="EE34" s="306"/>
      <c r="EF34" s="306"/>
      <c r="EG34" s="306"/>
      <c r="EH34" s="306"/>
      <c r="EI34" s="306"/>
      <c r="EJ34" s="306"/>
      <c r="EK34" s="306"/>
      <c r="EL34" s="306"/>
      <c r="EM34" s="306"/>
      <c r="EN34" s="306"/>
      <c r="EO34" s="306"/>
      <c r="EP34" s="306"/>
      <c r="EQ34" s="306"/>
      <c r="ER34" s="306"/>
      <c r="ES34" s="306"/>
      <c r="ET34" s="306"/>
      <c r="EU34" s="306"/>
      <c r="EV34" s="306"/>
      <c r="EW34" s="306"/>
      <c r="EX34" s="306"/>
      <c r="EY34" s="306"/>
      <c r="EZ34" s="306"/>
      <c r="FA34" s="306"/>
      <c r="FB34" s="306"/>
      <c r="FC34" s="306"/>
      <c r="FD34" s="306"/>
      <c r="FE34" s="306"/>
      <c r="FF34" s="306"/>
      <c r="FG34" s="306"/>
      <c r="FH34" s="306"/>
      <c r="FI34" s="306"/>
      <c r="FJ34" s="306"/>
      <c r="FK34" s="306"/>
      <c r="FL34" s="306"/>
      <c r="FM34" s="306"/>
      <c r="FN34" s="306"/>
      <c r="FO34" s="306"/>
      <c r="FP34" s="306"/>
      <c r="FQ34" s="306"/>
      <c r="FR34" s="306"/>
      <c r="FS34" s="306"/>
      <c r="FT34" s="306"/>
      <c r="FU34" s="306"/>
      <c r="FV34" s="306"/>
      <c r="FW34" s="306"/>
      <c r="FX34" s="306"/>
      <c r="FY34" s="306"/>
      <c r="FZ34" s="306"/>
      <c r="GA34" s="306"/>
      <c r="GB34" s="306"/>
      <c r="GC34" s="306"/>
      <c r="GD34" s="306"/>
      <c r="GE34" s="306"/>
      <c r="GF34" s="306"/>
      <c r="GG34" s="306"/>
      <c r="GH34" s="306"/>
      <c r="GI34" s="306"/>
      <c r="GJ34" s="306"/>
      <c r="GK34" s="306"/>
      <c r="GL34" s="306"/>
      <c r="GM34" s="306"/>
      <c r="GN34" s="306"/>
      <c r="GO34" s="306"/>
      <c r="GP34" s="306"/>
      <c r="GQ34" s="306"/>
      <c r="GR34" s="306"/>
      <c r="GS34" s="306"/>
      <c r="GT34" s="306"/>
      <c r="GU34" s="306"/>
      <c r="GV34" s="306"/>
      <c r="GW34" s="306"/>
      <c r="GX34" s="306"/>
      <c r="GY34" s="306"/>
      <c r="GZ34" s="306"/>
      <c r="HA34" s="306"/>
      <c r="HB34" s="306"/>
      <c r="HC34" s="306"/>
      <c r="HD34" s="306"/>
      <c r="HE34" s="306"/>
      <c r="HF34" s="306"/>
      <c r="HG34" s="306"/>
      <c r="HH34" s="306"/>
      <c r="HI34" s="306"/>
      <c r="HJ34" s="306"/>
      <c r="HK34" s="306"/>
      <c r="HL34" s="306"/>
      <c r="HM34" s="306"/>
      <c r="HN34" s="306"/>
      <c r="HO34" s="306"/>
      <c r="HP34" s="306"/>
      <c r="HQ34" s="306"/>
      <c r="HR34" s="306"/>
      <c r="HS34" s="306"/>
      <c r="HT34" s="306"/>
      <c r="HU34" s="306"/>
      <c r="HV34" s="306"/>
      <c r="HW34" s="306"/>
      <c r="HX34" s="306"/>
      <c r="HY34" s="306"/>
      <c r="HZ34" s="306"/>
      <c r="IA34" s="306"/>
      <c r="IB34" s="306"/>
      <c r="IC34" s="306"/>
      <c r="ID34" s="306"/>
      <c r="IE34" s="306"/>
      <c r="IF34" s="306"/>
      <c r="IG34" s="306"/>
      <c r="IH34" s="306"/>
      <c r="II34" s="306"/>
      <c r="IJ34" s="306"/>
      <c r="IK34" s="306"/>
      <c r="IL34" s="306"/>
      <c r="IM34" s="306"/>
      <c r="IN34" s="306"/>
      <c r="IO34" s="306"/>
      <c r="IP34" s="306"/>
      <c r="IQ34" s="306"/>
      <c r="IR34" s="306"/>
      <c r="IS34" s="306"/>
      <c r="IT34" s="306"/>
      <c r="IU34" s="306"/>
      <c r="IV34" s="306"/>
      <c r="IW34" s="306"/>
    </row>
    <row r="35" spans="2:257" ht="12.75" customHeight="1">
      <c r="B35" s="176" t="s">
        <v>54</v>
      </c>
      <c r="C35" s="126"/>
      <c r="D35" s="113"/>
      <c r="E35" s="113"/>
      <c r="F35" s="151"/>
      <c r="G35" s="837">
        <v>339238078</v>
      </c>
      <c r="H35" s="838"/>
      <c r="I35" s="838"/>
      <c r="J35" s="838"/>
      <c r="K35" s="838"/>
      <c r="L35" s="838"/>
      <c r="M35" s="838"/>
      <c r="N35" s="839"/>
      <c r="O35" s="126"/>
      <c r="P35" s="151"/>
      <c r="Q35" s="816"/>
      <c r="R35" s="817"/>
      <c r="S35" s="817"/>
      <c r="T35" s="817"/>
      <c r="U35" s="817"/>
      <c r="V35" s="818"/>
      <c r="W35" s="126"/>
      <c r="X35" s="151"/>
      <c r="Y35" s="828"/>
      <c r="Z35" s="818"/>
      <c r="AA35" s="816"/>
      <c r="AB35" s="817"/>
      <c r="AC35" s="817"/>
      <c r="AD35" s="818"/>
      <c r="AE35" s="816" t="s">
        <v>1484</v>
      </c>
      <c r="AF35" s="817"/>
      <c r="AG35" s="817"/>
      <c r="AH35" s="817"/>
      <c r="AI35" s="817"/>
      <c r="AJ35" s="817"/>
      <c r="AK35" s="817"/>
      <c r="AL35" s="817"/>
      <c r="AM35" s="818"/>
      <c r="AN35" s="126"/>
    </row>
    <row r="36" spans="2:257" ht="12.75" customHeight="1">
      <c r="B36" s="147"/>
      <c r="C36" s="113"/>
      <c r="D36" s="113"/>
      <c r="E36" s="113"/>
      <c r="F36" s="113"/>
      <c r="G36" s="829" t="s">
        <v>55</v>
      </c>
      <c r="H36" s="830"/>
      <c r="I36" s="830"/>
      <c r="J36" s="830"/>
      <c r="K36" s="830"/>
      <c r="L36" s="830"/>
      <c r="M36" s="830"/>
      <c r="N36" s="830"/>
      <c r="O36" s="113"/>
      <c r="P36" s="113"/>
      <c r="Q36" s="829" t="s">
        <v>56</v>
      </c>
      <c r="R36" s="830"/>
      <c r="S36" s="830"/>
      <c r="T36" s="830"/>
      <c r="U36" s="830"/>
      <c r="V36" s="830"/>
      <c r="W36" s="113"/>
      <c r="X36" s="113"/>
      <c r="Y36" s="829" t="s">
        <v>57</v>
      </c>
      <c r="Z36" s="830"/>
      <c r="AA36" s="829" t="s">
        <v>58</v>
      </c>
      <c r="AB36" s="830"/>
      <c r="AC36" s="830"/>
      <c r="AD36" s="830"/>
      <c r="AE36" s="829" t="s">
        <v>59</v>
      </c>
      <c r="AF36" s="830"/>
      <c r="AG36" s="830"/>
      <c r="AH36" s="830"/>
      <c r="AI36" s="830"/>
      <c r="AJ36" s="830"/>
      <c r="AK36" s="830"/>
      <c r="AL36" s="830"/>
      <c r="AM36" s="830"/>
      <c r="AN36" s="113"/>
    </row>
    <row r="37" spans="2:257" ht="8.15" customHeight="1">
      <c r="B37" s="427"/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7"/>
      <c r="AH37" s="427"/>
      <c r="AI37" s="427"/>
      <c r="AJ37" s="427"/>
      <c r="AK37" s="427"/>
      <c r="AL37" s="427"/>
      <c r="AM37" s="427"/>
      <c r="AN37" s="427"/>
    </row>
    <row r="38" spans="2:257" s="438" customFormat="1" ht="8.15" customHeight="1">
      <c r="B38" s="432"/>
      <c r="C38" s="433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437"/>
      <c r="AM38" s="437"/>
      <c r="AN38" s="433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6"/>
      <c r="BI38" s="306"/>
      <c r="BJ38" s="306"/>
      <c r="BK38" s="306"/>
      <c r="BL38" s="306"/>
      <c r="BM38" s="306"/>
      <c r="BN38" s="306"/>
      <c r="BO38" s="306"/>
      <c r="BP38" s="306"/>
      <c r="BQ38" s="306"/>
      <c r="BR38" s="306"/>
      <c r="BS38" s="306"/>
      <c r="BT38" s="306"/>
      <c r="BU38" s="306"/>
      <c r="BV38" s="306"/>
      <c r="BW38" s="306"/>
      <c r="BX38" s="306"/>
      <c r="BY38" s="306"/>
      <c r="BZ38" s="306"/>
      <c r="CA38" s="306"/>
      <c r="CB38" s="306"/>
      <c r="CC38" s="306"/>
      <c r="CD38" s="306"/>
      <c r="CE38" s="306"/>
      <c r="CF38" s="306"/>
      <c r="CG38" s="306"/>
      <c r="CH38" s="306"/>
      <c r="CI38" s="306"/>
      <c r="CJ38" s="306"/>
      <c r="CK38" s="306"/>
      <c r="CL38" s="306"/>
      <c r="CM38" s="306"/>
      <c r="CN38" s="306"/>
      <c r="CO38" s="306"/>
      <c r="CP38" s="306"/>
      <c r="CQ38" s="306"/>
      <c r="CR38" s="306"/>
      <c r="CS38" s="306"/>
      <c r="CT38" s="306"/>
      <c r="CU38" s="306"/>
      <c r="CV38" s="306"/>
      <c r="CW38" s="306"/>
      <c r="CX38" s="306"/>
      <c r="CY38" s="306"/>
      <c r="CZ38" s="306"/>
      <c r="DA38" s="306"/>
      <c r="DB38" s="306"/>
      <c r="DC38" s="306"/>
      <c r="DD38" s="306"/>
      <c r="DE38" s="306"/>
      <c r="DF38" s="306"/>
      <c r="DG38" s="306"/>
      <c r="DH38" s="306"/>
      <c r="DI38" s="306"/>
      <c r="DJ38" s="306"/>
      <c r="DK38" s="306"/>
      <c r="DL38" s="306"/>
      <c r="DM38" s="306"/>
      <c r="DN38" s="306"/>
      <c r="DO38" s="306"/>
      <c r="DP38" s="306"/>
      <c r="DQ38" s="306"/>
      <c r="DR38" s="306"/>
      <c r="DS38" s="306"/>
      <c r="DT38" s="306"/>
      <c r="DU38" s="306"/>
      <c r="DV38" s="306"/>
      <c r="DW38" s="306"/>
      <c r="DX38" s="306"/>
      <c r="DY38" s="306"/>
      <c r="DZ38" s="306"/>
      <c r="EA38" s="306"/>
      <c r="EB38" s="306"/>
      <c r="EC38" s="306"/>
      <c r="ED38" s="306"/>
      <c r="EE38" s="306"/>
      <c r="EF38" s="306"/>
      <c r="EG38" s="306"/>
      <c r="EH38" s="306"/>
      <c r="EI38" s="306"/>
      <c r="EJ38" s="306"/>
      <c r="EK38" s="306"/>
      <c r="EL38" s="306"/>
      <c r="EM38" s="306"/>
      <c r="EN38" s="306"/>
      <c r="EO38" s="306"/>
      <c r="EP38" s="306"/>
      <c r="EQ38" s="306"/>
      <c r="ER38" s="306"/>
      <c r="ES38" s="306"/>
      <c r="ET38" s="306"/>
      <c r="EU38" s="306"/>
      <c r="EV38" s="306"/>
      <c r="EW38" s="306"/>
      <c r="EX38" s="306"/>
      <c r="EY38" s="306"/>
      <c r="EZ38" s="306"/>
      <c r="FA38" s="306"/>
      <c r="FB38" s="306"/>
      <c r="FC38" s="306"/>
      <c r="FD38" s="306"/>
      <c r="FE38" s="306"/>
      <c r="FF38" s="306"/>
      <c r="FG38" s="306"/>
      <c r="FH38" s="306"/>
      <c r="FI38" s="306"/>
      <c r="FJ38" s="306"/>
      <c r="FK38" s="306"/>
      <c r="FL38" s="306"/>
      <c r="FM38" s="306"/>
      <c r="FN38" s="306"/>
      <c r="FO38" s="306"/>
      <c r="FP38" s="306"/>
      <c r="FQ38" s="306"/>
      <c r="FR38" s="306"/>
      <c r="FS38" s="306"/>
      <c r="FT38" s="306"/>
      <c r="FU38" s="306"/>
      <c r="FV38" s="306"/>
      <c r="FW38" s="306"/>
      <c r="FX38" s="306"/>
      <c r="FY38" s="306"/>
      <c r="FZ38" s="306"/>
      <c r="GA38" s="306"/>
      <c r="GB38" s="306"/>
      <c r="GC38" s="306"/>
      <c r="GD38" s="306"/>
      <c r="GE38" s="306"/>
      <c r="GF38" s="306"/>
      <c r="GG38" s="306"/>
      <c r="GH38" s="306"/>
      <c r="GI38" s="306"/>
      <c r="GJ38" s="306"/>
      <c r="GK38" s="306"/>
      <c r="GL38" s="306"/>
      <c r="GM38" s="306"/>
      <c r="GN38" s="306"/>
      <c r="GO38" s="306"/>
      <c r="GP38" s="306"/>
      <c r="GQ38" s="306"/>
      <c r="GR38" s="306"/>
      <c r="GS38" s="306"/>
      <c r="GT38" s="306"/>
      <c r="GU38" s="306"/>
      <c r="GV38" s="306"/>
      <c r="GW38" s="306"/>
      <c r="GX38" s="306"/>
      <c r="GY38" s="306"/>
      <c r="GZ38" s="306"/>
      <c r="HA38" s="306"/>
      <c r="HB38" s="306"/>
      <c r="HC38" s="306"/>
      <c r="HD38" s="306"/>
      <c r="HE38" s="306"/>
      <c r="HF38" s="306"/>
      <c r="HG38" s="306"/>
      <c r="HH38" s="306"/>
      <c r="HI38" s="306"/>
      <c r="HJ38" s="306"/>
      <c r="HK38" s="306"/>
      <c r="HL38" s="306"/>
      <c r="HM38" s="306"/>
      <c r="HN38" s="306"/>
      <c r="HO38" s="306"/>
      <c r="HP38" s="306"/>
      <c r="HQ38" s="306"/>
      <c r="HR38" s="306"/>
      <c r="HS38" s="306"/>
      <c r="HT38" s="306"/>
      <c r="HU38" s="306"/>
      <c r="HV38" s="306"/>
      <c r="HW38" s="306"/>
      <c r="HX38" s="306"/>
      <c r="HY38" s="306"/>
      <c r="HZ38" s="306"/>
      <c r="IA38" s="306"/>
      <c r="IB38" s="306"/>
      <c r="IC38" s="306"/>
      <c r="ID38" s="306"/>
      <c r="IE38" s="306"/>
      <c r="IF38" s="306"/>
      <c r="IG38" s="306"/>
      <c r="IH38" s="306"/>
      <c r="II38" s="306"/>
      <c r="IJ38" s="306"/>
      <c r="IK38" s="306"/>
      <c r="IL38" s="306"/>
      <c r="IM38" s="306"/>
      <c r="IN38" s="306"/>
      <c r="IO38" s="306"/>
      <c r="IP38" s="306"/>
      <c r="IQ38" s="306"/>
      <c r="IR38" s="306"/>
      <c r="IS38" s="306"/>
      <c r="IT38" s="306"/>
      <c r="IU38" s="306"/>
      <c r="IV38" s="306"/>
      <c r="IW38" s="306"/>
    </row>
    <row r="39" spans="2:257" ht="12.75" customHeight="1">
      <c r="B39" s="176" t="s">
        <v>60</v>
      </c>
      <c r="C39" s="449"/>
      <c r="D39" s="816" t="s">
        <v>1494</v>
      </c>
      <c r="E39" s="817"/>
      <c r="F39" s="817"/>
      <c r="G39" s="817"/>
      <c r="H39" s="817"/>
      <c r="I39" s="817"/>
      <c r="J39" s="817"/>
      <c r="K39" s="817"/>
      <c r="L39" s="817"/>
      <c r="M39" s="817"/>
      <c r="N39" s="817"/>
      <c r="O39" s="817"/>
      <c r="P39" s="817"/>
      <c r="Q39" s="817"/>
      <c r="R39" s="817"/>
      <c r="S39" s="817"/>
      <c r="T39" s="817"/>
      <c r="U39" s="817"/>
      <c r="V39" s="817"/>
      <c r="W39" s="817"/>
      <c r="X39" s="817"/>
      <c r="Y39" s="817"/>
      <c r="Z39" s="817"/>
      <c r="AA39" s="817"/>
      <c r="AB39" s="817"/>
      <c r="AC39" s="817"/>
      <c r="AD39" s="817"/>
      <c r="AE39" s="817"/>
      <c r="AF39" s="817"/>
      <c r="AG39" s="817"/>
      <c r="AH39" s="817"/>
      <c r="AI39" s="817"/>
      <c r="AJ39" s="817"/>
      <c r="AK39" s="817"/>
      <c r="AL39" s="817"/>
      <c r="AM39" s="818"/>
      <c r="AN39" s="126"/>
    </row>
    <row r="40" spans="2:257" ht="12.75" customHeight="1">
      <c r="B40" s="147"/>
      <c r="C40" s="113"/>
      <c r="D40" s="829" t="s">
        <v>61</v>
      </c>
      <c r="E40" s="830"/>
      <c r="F40" s="830"/>
      <c r="G40" s="830"/>
      <c r="H40" s="830"/>
      <c r="I40" s="830"/>
      <c r="J40" s="830"/>
      <c r="K40" s="830"/>
      <c r="L40" s="830"/>
      <c r="M40" s="830"/>
      <c r="N40" s="830"/>
      <c r="O40" s="830"/>
      <c r="P40" s="830"/>
      <c r="Q40" s="830"/>
      <c r="R40" s="830"/>
      <c r="S40" s="830"/>
      <c r="T40" s="830"/>
      <c r="U40" s="830"/>
      <c r="V40" s="830"/>
      <c r="W40" s="830"/>
      <c r="X40" s="830"/>
      <c r="Y40" s="830"/>
      <c r="Z40" s="830"/>
      <c r="AA40" s="830"/>
      <c r="AB40" s="830"/>
      <c r="AC40" s="830"/>
      <c r="AD40" s="830"/>
      <c r="AE40" s="830"/>
      <c r="AF40" s="830"/>
      <c r="AG40" s="830"/>
      <c r="AH40" s="830"/>
      <c r="AI40" s="830"/>
      <c r="AJ40" s="830"/>
      <c r="AK40" s="830"/>
      <c r="AL40" s="830"/>
      <c r="AM40" s="830"/>
      <c r="AN40" s="113"/>
    </row>
    <row r="41" spans="2:257" ht="8.15" customHeight="1">
      <c r="B41" s="427"/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27"/>
      <c r="AC41" s="427"/>
      <c r="AD41" s="427"/>
      <c r="AE41" s="427"/>
      <c r="AF41" s="427"/>
      <c r="AG41" s="427"/>
      <c r="AH41" s="427"/>
      <c r="AI41" s="427"/>
      <c r="AJ41" s="427"/>
      <c r="AK41" s="427"/>
      <c r="AL41" s="427"/>
      <c r="AM41" s="427"/>
      <c r="AN41" s="427"/>
    </row>
    <row r="42" spans="2:257" s="438" customFormat="1" ht="8.15" customHeight="1">
      <c r="B42" s="432"/>
      <c r="C42" s="433"/>
      <c r="D42" s="437"/>
      <c r="E42" s="437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437"/>
      <c r="AD42" s="437"/>
      <c r="AE42" s="437"/>
      <c r="AF42" s="437"/>
      <c r="AG42" s="437"/>
      <c r="AH42" s="437"/>
      <c r="AI42" s="437"/>
      <c r="AJ42" s="437"/>
      <c r="AK42" s="437"/>
      <c r="AL42" s="437"/>
      <c r="AM42" s="437"/>
      <c r="AN42" s="433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6"/>
      <c r="BI42" s="306"/>
      <c r="BJ42" s="306"/>
      <c r="BK42" s="306"/>
      <c r="BL42" s="306"/>
      <c r="BM42" s="306"/>
      <c r="BN42" s="306"/>
      <c r="BO42" s="306"/>
      <c r="BP42" s="306"/>
      <c r="BQ42" s="306"/>
      <c r="BR42" s="306"/>
      <c r="BS42" s="306"/>
      <c r="BT42" s="306"/>
      <c r="BU42" s="306"/>
      <c r="BV42" s="306"/>
      <c r="BW42" s="306"/>
      <c r="BX42" s="306"/>
      <c r="BY42" s="306"/>
      <c r="BZ42" s="306"/>
      <c r="CA42" s="306"/>
      <c r="CB42" s="306"/>
      <c r="CC42" s="306"/>
      <c r="CD42" s="306"/>
      <c r="CE42" s="306"/>
      <c r="CF42" s="306"/>
      <c r="CG42" s="306"/>
      <c r="CH42" s="306"/>
      <c r="CI42" s="306"/>
      <c r="CJ42" s="306"/>
      <c r="CK42" s="306"/>
      <c r="CL42" s="306"/>
      <c r="CM42" s="306"/>
      <c r="CN42" s="306"/>
      <c r="CO42" s="306"/>
      <c r="CP42" s="306"/>
      <c r="CQ42" s="306"/>
      <c r="CR42" s="306"/>
      <c r="CS42" s="306"/>
      <c r="CT42" s="306"/>
      <c r="CU42" s="306"/>
      <c r="CV42" s="306"/>
      <c r="CW42" s="306"/>
      <c r="CX42" s="306"/>
      <c r="CY42" s="306"/>
      <c r="CZ42" s="306"/>
      <c r="DA42" s="306"/>
      <c r="DB42" s="306"/>
      <c r="DC42" s="306"/>
      <c r="DD42" s="306"/>
      <c r="DE42" s="306"/>
      <c r="DF42" s="306"/>
      <c r="DG42" s="306"/>
      <c r="DH42" s="306"/>
      <c r="DI42" s="306"/>
      <c r="DJ42" s="306"/>
      <c r="DK42" s="306"/>
      <c r="DL42" s="306"/>
      <c r="DM42" s="306"/>
      <c r="DN42" s="306"/>
      <c r="DO42" s="306"/>
      <c r="DP42" s="306"/>
      <c r="DQ42" s="306"/>
      <c r="DR42" s="306"/>
      <c r="DS42" s="306"/>
      <c r="DT42" s="306"/>
      <c r="DU42" s="306"/>
      <c r="DV42" s="306"/>
      <c r="DW42" s="306"/>
      <c r="DX42" s="306"/>
      <c r="DY42" s="306"/>
      <c r="DZ42" s="306"/>
      <c r="EA42" s="306"/>
      <c r="EB42" s="306"/>
      <c r="EC42" s="306"/>
      <c r="ED42" s="306"/>
      <c r="EE42" s="306"/>
      <c r="EF42" s="306"/>
      <c r="EG42" s="306"/>
      <c r="EH42" s="306"/>
      <c r="EI42" s="306"/>
      <c r="EJ42" s="306"/>
      <c r="EK42" s="306"/>
      <c r="EL42" s="306"/>
      <c r="EM42" s="306"/>
      <c r="EN42" s="306"/>
      <c r="EO42" s="306"/>
      <c r="EP42" s="306"/>
      <c r="EQ42" s="306"/>
      <c r="ER42" s="306"/>
      <c r="ES42" s="306"/>
      <c r="ET42" s="306"/>
      <c r="EU42" s="306"/>
      <c r="EV42" s="306"/>
      <c r="EW42" s="306"/>
      <c r="EX42" s="306"/>
      <c r="EY42" s="306"/>
      <c r="EZ42" s="306"/>
      <c r="FA42" s="306"/>
      <c r="FB42" s="306"/>
      <c r="FC42" s="306"/>
      <c r="FD42" s="306"/>
      <c r="FE42" s="306"/>
      <c r="FF42" s="306"/>
      <c r="FG42" s="306"/>
      <c r="FH42" s="306"/>
      <c r="FI42" s="306"/>
      <c r="FJ42" s="306"/>
      <c r="FK42" s="306"/>
      <c r="FL42" s="306"/>
      <c r="FM42" s="306"/>
      <c r="FN42" s="306"/>
      <c r="FO42" s="306"/>
      <c r="FP42" s="306"/>
      <c r="FQ42" s="306"/>
      <c r="FR42" s="306"/>
      <c r="FS42" s="306"/>
      <c r="FT42" s="306"/>
      <c r="FU42" s="306"/>
      <c r="FV42" s="306"/>
      <c r="FW42" s="306"/>
      <c r="FX42" s="306"/>
      <c r="FY42" s="306"/>
      <c r="FZ42" s="306"/>
      <c r="GA42" s="306"/>
      <c r="GB42" s="306"/>
      <c r="GC42" s="306"/>
      <c r="GD42" s="306"/>
      <c r="GE42" s="306"/>
      <c r="GF42" s="306"/>
      <c r="GG42" s="306"/>
      <c r="GH42" s="306"/>
      <c r="GI42" s="306"/>
      <c r="GJ42" s="306"/>
      <c r="GK42" s="306"/>
      <c r="GL42" s="306"/>
      <c r="GM42" s="306"/>
      <c r="GN42" s="306"/>
      <c r="GO42" s="306"/>
      <c r="GP42" s="306"/>
      <c r="GQ42" s="306"/>
      <c r="GR42" s="306"/>
      <c r="GS42" s="306"/>
      <c r="GT42" s="306"/>
      <c r="GU42" s="306"/>
      <c r="GV42" s="306"/>
      <c r="GW42" s="306"/>
      <c r="GX42" s="306"/>
      <c r="GY42" s="306"/>
      <c r="GZ42" s="306"/>
      <c r="HA42" s="306"/>
      <c r="HB42" s="306"/>
      <c r="HC42" s="306"/>
      <c r="HD42" s="306"/>
      <c r="HE42" s="306"/>
      <c r="HF42" s="306"/>
      <c r="HG42" s="306"/>
      <c r="HH42" s="306"/>
      <c r="HI42" s="306"/>
      <c r="HJ42" s="306"/>
      <c r="HK42" s="306"/>
      <c r="HL42" s="306"/>
      <c r="HM42" s="306"/>
      <c r="HN42" s="306"/>
      <c r="HO42" s="306"/>
      <c r="HP42" s="306"/>
      <c r="HQ42" s="306"/>
      <c r="HR42" s="306"/>
      <c r="HS42" s="306"/>
      <c r="HT42" s="306"/>
      <c r="HU42" s="306"/>
      <c r="HV42" s="306"/>
      <c r="HW42" s="306"/>
      <c r="HX42" s="306"/>
      <c r="HY42" s="306"/>
      <c r="HZ42" s="306"/>
      <c r="IA42" s="306"/>
      <c r="IB42" s="306"/>
      <c r="IC42" s="306"/>
      <c r="ID42" s="306"/>
      <c r="IE42" s="306"/>
      <c r="IF42" s="306"/>
      <c r="IG42" s="306"/>
      <c r="IH42" s="306"/>
      <c r="II42" s="306"/>
      <c r="IJ42" s="306"/>
      <c r="IK42" s="306"/>
      <c r="IL42" s="306"/>
      <c r="IM42" s="306"/>
      <c r="IN42" s="306"/>
      <c r="IO42" s="306"/>
      <c r="IP42" s="306"/>
      <c r="IQ42" s="306"/>
      <c r="IR42" s="306"/>
      <c r="IS42" s="306"/>
      <c r="IT42" s="306"/>
      <c r="IU42" s="306"/>
      <c r="IV42" s="306"/>
      <c r="IW42" s="306"/>
    </row>
    <row r="43" spans="2:257" ht="12.75" customHeight="1">
      <c r="B43" s="176" t="s">
        <v>62</v>
      </c>
      <c r="C43" s="449"/>
      <c r="D43" s="840" t="s">
        <v>1496</v>
      </c>
      <c r="E43" s="838"/>
      <c r="F43" s="838"/>
      <c r="G43" s="838"/>
      <c r="H43" s="838"/>
      <c r="I43" s="838"/>
      <c r="J43" s="838"/>
      <c r="K43" s="838"/>
      <c r="L43" s="838"/>
      <c r="M43" s="838"/>
      <c r="N43" s="838"/>
      <c r="O43" s="838"/>
      <c r="P43" s="838"/>
      <c r="Q43" s="838"/>
      <c r="R43" s="838"/>
      <c r="S43" s="838"/>
      <c r="T43" s="838"/>
      <c r="U43" s="838"/>
      <c r="V43" s="838"/>
      <c r="W43" s="838"/>
      <c r="X43" s="838"/>
      <c r="Y43" s="838"/>
      <c r="Z43" s="838"/>
      <c r="AA43" s="838"/>
      <c r="AB43" s="838"/>
      <c r="AC43" s="838"/>
      <c r="AD43" s="839"/>
      <c r="AE43" s="828"/>
      <c r="AF43" s="817"/>
      <c r="AG43" s="817"/>
      <c r="AH43" s="817"/>
      <c r="AI43" s="817"/>
      <c r="AJ43" s="817"/>
      <c r="AK43" s="817"/>
      <c r="AL43" s="817"/>
      <c r="AM43" s="818"/>
      <c r="AN43" s="126"/>
    </row>
    <row r="44" spans="2:257" ht="12.75" customHeight="1">
      <c r="B44" s="147"/>
      <c r="C44" s="113"/>
      <c r="D44" s="829" t="s">
        <v>63</v>
      </c>
      <c r="E44" s="830"/>
      <c r="F44" s="830"/>
      <c r="G44" s="830"/>
      <c r="H44" s="830"/>
      <c r="I44" s="830"/>
      <c r="J44" s="830"/>
      <c r="K44" s="830"/>
      <c r="L44" s="830"/>
      <c r="M44" s="830"/>
      <c r="N44" s="830"/>
      <c r="O44" s="830"/>
      <c r="P44" s="830"/>
      <c r="Q44" s="830"/>
      <c r="R44" s="830"/>
      <c r="S44" s="830"/>
      <c r="T44" s="830"/>
      <c r="U44" s="830"/>
      <c r="V44" s="830"/>
      <c r="W44" s="830"/>
      <c r="X44" s="830"/>
      <c r="Y44" s="830"/>
      <c r="Z44" s="830"/>
      <c r="AA44" s="830"/>
      <c r="AB44" s="830"/>
      <c r="AC44" s="830"/>
      <c r="AD44" s="830"/>
      <c r="AE44" s="829" t="s">
        <v>64</v>
      </c>
      <c r="AF44" s="830"/>
      <c r="AG44" s="830"/>
      <c r="AH44" s="830"/>
      <c r="AI44" s="830"/>
      <c r="AJ44" s="830"/>
      <c r="AK44" s="830"/>
      <c r="AL44" s="830"/>
      <c r="AM44" s="830"/>
      <c r="AN44" s="113"/>
    </row>
    <row r="45" spans="2:257" ht="8.15" customHeight="1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</row>
    <row r="46" spans="2:257" ht="8.15" customHeight="1">
      <c r="B46" s="113"/>
      <c r="C46" s="450"/>
      <c r="D46" s="451"/>
      <c r="E46" s="427"/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52"/>
      <c r="AN46" s="453"/>
    </row>
    <row r="47" spans="2:257" ht="12.75" customHeight="1">
      <c r="B47" s="113"/>
      <c r="C47" s="151"/>
      <c r="D47" s="840" t="s">
        <v>1497</v>
      </c>
      <c r="E47" s="838"/>
      <c r="F47" s="838"/>
      <c r="G47" s="838"/>
      <c r="H47" s="838"/>
      <c r="I47" s="838"/>
      <c r="J47" s="838"/>
      <c r="K47" s="838"/>
      <c r="L47" s="838"/>
      <c r="M47" s="838"/>
      <c r="N47" s="838"/>
      <c r="O47" s="838"/>
      <c r="P47" s="838"/>
      <c r="Q47" s="838"/>
      <c r="R47" s="838"/>
      <c r="S47" s="838"/>
      <c r="T47" s="838"/>
      <c r="U47" s="838"/>
      <c r="V47" s="838"/>
      <c r="W47" s="838"/>
      <c r="X47" s="838"/>
      <c r="Y47" s="838"/>
      <c r="Z47" s="838"/>
      <c r="AA47" s="838"/>
      <c r="AB47" s="838"/>
      <c r="AC47" s="838"/>
      <c r="AD47" s="838"/>
      <c r="AE47" s="838"/>
      <c r="AF47" s="838"/>
      <c r="AG47" s="838"/>
      <c r="AH47" s="838"/>
      <c r="AI47" s="838"/>
      <c r="AJ47" s="838"/>
      <c r="AK47" s="838"/>
      <c r="AL47" s="838"/>
      <c r="AM47" s="839"/>
      <c r="AN47" s="126"/>
    </row>
    <row r="48" spans="2:257" ht="12.75" customHeight="1">
      <c r="B48" s="113"/>
      <c r="C48" s="113"/>
      <c r="D48" s="829" t="s">
        <v>65</v>
      </c>
      <c r="E48" s="830"/>
      <c r="F48" s="830"/>
      <c r="G48" s="830"/>
      <c r="H48" s="830"/>
      <c r="I48" s="830"/>
      <c r="J48" s="830"/>
      <c r="K48" s="830"/>
      <c r="L48" s="830"/>
      <c r="M48" s="830"/>
      <c r="N48" s="830"/>
      <c r="O48" s="830"/>
      <c r="P48" s="830"/>
      <c r="Q48" s="830"/>
      <c r="R48" s="830"/>
      <c r="S48" s="830"/>
      <c r="T48" s="830"/>
      <c r="U48" s="830"/>
      <c r="V48" s="830"/>
      <c r="W48" s="830"/>
      <c r="X48" s="830"/>
      <c r="Y48" s="830"/>
      <c r="Z48" s="830"/>
      <c r="AA48" s="830"/>
      <c r="AB48" s="830"/>
      <c r="AC48" s="830"/>
      <c r="AD48" s="830"/>
      <c r="AE48" s="830"/>
      <c r="AF48" s="830"/>
      <c r="AG48" s="830"/>
      <c r="AH48" s="830"/>
      <c r="AI48" s="830"/>
      <c r="AJ48" s="830"/>
      <c r="AK48" s="830"/>
      <c r="AL48" s="830"/>
      <c r="AM48" s="830"/>
      <c r="AN48" s="113"/>
    </row>
    <row r="49" spans="2:40" ht="8.15" customHeight="1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</row>
    <row r="50" spans="2:40" ht="8.15" customHeight="1">
      <c r="B50" s="113"/>
      <c r="C50" s="450"/>
      <c r="D50" s="451"/>
      <c r="E50" s="427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7"/>
      <c r="T50" s="427"/>
      <c r="U50" s="427"/>
      <c r="V50" s="427"/>
      <c r="W50" s="427"/>
      <c r="X50" s="427"/>
      <c r="Y50" s="427"/>
      <c r="Z50" s="427"/>
      <c r="AA50" s="427"/>
      <c r="AB50" s="427"/>
      <c r="AC50" s="427"/>
      <c r="AD50" s="427"/>
      <c r="AE50" s="427"/>
      <c r="AF50" s="427"/>
      <c r="AG50" s="427"/>
      <c r="AH50" s="427"/>
      <c r="AI50" s="427"/>
      <c r="AJ50" s="427"/>
      <c r="AK50" s="427"/>
      <c r="AL50" s="427"/>
      <c r="AM50" s="452"/>
      <c r="AN50" s="453"/>
    </row>
    <row r="51" spans="2:40" ht="12.75" customHeight="1">
      <c r="B51" s="113"/>
      <c r="C51" s="151"/>
      <c r="D51" s="841" t="s">
        <v>1498</v>
      </c>
      <c r="E51" s="838"/>
      <c r="F51" s="838"/>
      <c r="G51" s="838"/>
      <c r="H51" s="838"/>
      <c r="I51" s="838"/>
      <c r="J51" s="838"/>
      <c r="K51" s="838"/>
      <c r="L51" s="838"/>
      <c r="M51" s="838"/>
      <c r="N51" s="838"/>
      <c r="O51" s="838"/>
      <c r="P51" s="838"/>
      <c r="Q51" s="838"/>
      <c r="R51" s="838"/>
      <c r="S51" s="838"/>
      <c r="T51" s="838"/>
      <c r="U51" s="838"/>
      <c r="V51" s="838"/>
      <c r="W51" s="838"/>
      <c r="X51" s="838"/>
      <c r="Y51" s="838"/>
      <c r="Z51" s="838"/>
      <c r="AA51" s="838"/>
      <c r="AB51" s="838"/>
      <c r="AC51" s="838"/>
      <c r="AD51" s="838"/>
      <c r="AE51" s="838"/>
      <c r="AF51" s="838"/>
      <c r="AG51" s="838"/>
      <c r="AH51" s="838"/>
      <c r="AI51" s="838"/>
      <c r="AJ51" s="838"/>
      <c r="AK51" s="838"/>
      <c r="AL51" s="838"/>
      <c r="AM51" s="839"/>
      <c r="AN51" s="126"/>
    </row>
    <row r="52" spans="2:40" ht="26.25" customHeight="1">
      <c r="B52" s="113"/>
      <c r="C52" s="113"/>
      <c r="D52" s="842" t="s">
        <v>66</v>
      </c>
      <c r="E52" s="843"/>
      <c r="F52" s="843"/>
      <c r="G52" s="843"/>
      <c r="H52" s="843"/>
      <c r="I52" s="843"/>
      <c r="J52" s="843"/>
      <c r="K52" s="843"/>
      <c r="L52" s="843"/>
      <c r="M52" s="843"/>
      <c r="N52" s="843"/>
      <c r="O52" s="843"/>
      <c r="P52" s="843"/>
      <c r="Q52" s="843"/>
      <c r="R52" s="843"/>
      <c r="S52" s="843"/>
      <c r="T52" s="843"/>
      <c r="U52" s="843"/>
      <c r="V52" s="843"/>
      <c r="W52" s="843"/>
      <c r="X52" s="843"/>
      <c r="Y52" s="843"/>
      <c r="Z52" s="843"/>
      <c r="AA52" s="843"/>
      <c r="AB52" s="843"/>
      <c r="AC52" s="843"/>
      <c r="AD52" s="843"/>
      <c r="AE52" s="843"/>
      <c r="AF52" s="843"/>
      <c r="AG52" s="843"/>
      <c r="AH52" s="843"/>
      <c r="AI52" s="843"/>
      <c r="AJ52" s="843"/>
      <c r="AK52" s="843"/>
      <c r="AL52" s="843"/>
      <c r="AM52" s="843"/>
      <c r="AN52" s="113"/>
    </row>
    <row r="53" spans="2:40" ht="8.15" customHeight="1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</row>
    <row r="54" spans="2:40" ht="8.15" customHeight="1">
      <c r="B54" s="113"/>
      <c r="C54" s="450"/>
      <c r="D54" s="451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54"/>
      <c r="S54" s="427"/>
      <c r="T54" s="427"/>
      <c r="U54" s="427"/>
      <c r="V54" s="427"/>
      <c r="W54" s="427"/>
      <c r="X54" s="427"/>
      <c r="Y54" s="427"/>
      <c r="Z54" s="427"/>
      <c r="AA54" s="427"/>
      <c r="AB54" s="427"/>
      <c r="AC54" s="427"/>
      <c r="AD54" s="427"/>
      <c r="AE54" s="427"/>
      <c r="AF54" s="427"/>
      <c r="AG54" s="427"/>
      <c r="AH54" s="427"/>
      <c r="AI54" s="427"/>
      <c r="AJ54" s="427"/>
      <c r="AK54" s="427"/>
      <c r="AL54" s="427"/>
      <c r="AM54" s="452"/>
      <c r="AN54" s="453"/>
    </row>
    <row r="55" spans="2:40" ht="12.75" customHeight="1">
      <c r="B55" s="113"/>
      <c r="C55" s="151"/>
      <c r="D55" s="841" t="s">
        <v>1499</v>
      </c>
      <c r="E55" s="838"/>
      <c r="F55" s="838"/>
      <c r="G55" s="838"/>
      <c r="H55" s="838"/>
      <c r="I55" s="838"/>
      <c r="J55" s="838"/>
      <c r="K55" s="838"/>
      <c r="L55" s="838"/>
      <c r="M55" s="838"/>
      <c r="N55" s="838"/>
      <c r="O55" s="838"/>
      <c r="P55" s="838"/>
      <c r="Q55" s="838"/>
      <c r="R55" s="838"/>
      <c r="S55" s="838"/>
      <c r="T55" s="838"/>
      <c r="U55" s="838"/>
      <c r="V55" s="838"/>
      <c r="W55" s="838"/>
      <c r="X55" s="838"/>
      <c r="Y55" s="838"/>
      <c r="Z55" s="838"/>
      <c r="AA55" s="838"/>
      <c r="AB55" s="838"/>
      <c r="AC55" s="838"/>
      <c r="AD55" s="838"/>
      <c r="AE55" s="838"/>
      <c r="AF55" s="838"/>
      <c r="AG55" s="838"/>
      <c r="AH55" s="838"/>
      <c r="AI55" s="838"/>
      <c r="AJ55" s="838"/>
      <c r="AK55" s="838"/>
      <c r="AL55" s="838"/>
      <c r="AM55" s="839"/>
      <c r="AN55" s="126"/>
    </row>
    <row r="56" spans="2:40" ht="15">
      <c r="B56" s="113"/>
      <c r="C56" s="113"/>
      <c r="D56" s="829" t="s">
        <v>67</v>
      </c>
      <c r="E56" s="830"/>
      <c r="F56" s="830"/>
      <c r="G56" s="830"/>
      <c r="H56" s="830"/>
      <c r="I56" s="830"/>
      <c r="J56" s="830"/>
      <c r="K56" s="830"/>
      <c r="L56" s="830"/>
      <c r="M56" s="830"/>
      <c r="N56" s="830"/>
      <c r="O56" s="830"/>
      <c r="P56" s="830"/>
      <c r="Q56" s="830"/>
      <c r="R56" s="830"/>
      <c r="S56" s="830"/>
      <c r="T56" s="830"/>
      <c r="U56" s="830"/>
      <c r="V56" s="830"/>
      <c r="W56" s="830"/>
      <c r="X56" s="830"/>
      <c r="Y56" s="830"/>
      <c r="Z56" s="830"/>
      <c r="AA56" s="830"/>
      <c r="AB56" s="830"/>
      <c r="AC56" s="830"/>
      <c r="AD56" s="830"/>
      <c r="AE56" s="830"/>
      <c r="AF56" s="830"/>
      <c r="AG56" s="830"/>
      <c r="AH56" s="830"/>
      <c r="AI56" s="830"/>
      <c r="AJ56" s="830"/>
      <c r="AK56" s="830"/>
      <c r="AL56" s="830"/>
      <c r="AM56" s="830"/>
      <c r="AN56" s="113"/>
    </row>
    <row r="57" spans="2:40" ht="15">
      <c r="B57" s="113"/>
      <c r="C57" s="450"/>
      <c r="D57" s="455"/>
      <c r="E57" s="456"/>
      <c r="F57" s="456"/>
      <c r="G57" s="456"/>
      <c r="H57" s="456"/>
      <c r="I57" s="456"/>
      <c r="J57" s="456"/>
      <c r="K57" s="456"/>
      <c r="L57" s="456"/>
      <c r="M57" s="456"/>
      <c r="N57" s="456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A57" s="456"/>
      <c r="AB57" s="456"/>
      <c r="AC57" s="456"/>
      <c r="AD57" s="456"/>
      <c r="AE57" s="456"/>
      <c r="AF57" s="456"/>
      <c r="AG57" s="456"/>
      <c r="AH57" s="456"/>
      <c r="AI57" s="456"/>
      <c r="AJ57" s="456"/>
      <c r="AK57" s="456"/>
      <c r="AL57" s="456"/>
      <c r="AM57" s="457"/>
      <c r="AN57" s="453"/>
    </row>
    <row r="58" spans="2:40" ht="12.75" customHeight="1">
      <c r="B58" s="113"/>
      <c r="C58" s="151"/>
      <c r="D58" s="146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5"/>
      <c r="AN58" s="126"/>
    </row>
    <row r="59" spans="2:40" ht="8.15" customHeight="1">
      <c r="B59" s="113"/>
      <c r="C59" s="113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13"/>
    </row>
    <row r="60" spans="2:40" ht="8.15" customHeight="1">
      <c r="B60" s="113"/>
      <c r="C60" s="113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113"/>
    </row>
    <row r="61" spans="2:40" ht="8.15" customHeight="1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</row>
    <row r="62" spans="2:40" ht="8.15" customHeight="1">
      <c r="B62" s="151"/>
      <c r="C62" s="458"/>
      <c r="D62" s="144"/>
      <c r="E62" s="135"/>
      <c r="F62" s="135"/>
      <c r="G62" s="135"/>
      <c r="H62" s="135"/>
      <c r="I62" s="135"/>
      <c r="J62" s="144"/>
      <c r="K62" s="135"/>
      <c r="L62" s="135"/>
      <c r="M62" s="135"/>
      <c r="N62" s="144"/>
      <c r="O62" s="135"/>
      <c r="P62" s="135"/>
      <c r="Q62" s="135"/>
      <c r="R62" s="135"/>
      <c r="S62" s="144"/>
      <c r="T62" s="135"/>
      <c r="U62" s="135"/>
      <c r="V62" s="135"/>
      <c r="W62" s="136"/>
      <c r="X62" s="139"/>
      <c r="Y62" s="144"/>
      <c r="Z62" s="135"/>
      <c r="AA62" s="135"/>
      <c r="AB62" s="135"/>
      <c r="AC62" s="135"/>
      <c r="AD62" s="135"/>
      <c r="AE62" s="444"/>
      <c r="AF62" s="135"/>
      <c r="AG62" s="135"/>
      <c r="AH62" s="135"/>
      <c r="AI62" s="135"/>
      <c r="AJ62" s="444"/>
      <c r="AK62" s="135"/>
      <c r="AL62" s="135"/>
      <c r="AM62" s="135"/>
      <c r="AN62" s="113"/>
    </row>
    <row r="63" spans="2:40" ht="18.75" customHeight="1">
      <c r="B63" s="151"/>
      <c r="C63" s="459"/>
      <c r="D63" s="176"/>
      <c r="E63" s="460" t="s">
        <v>68</v>
      </c>
      <c r="F63" s="140"/>
      <c r="G63" s="135"/>
      <c r="H63" s="135"/>
      <c r="I63" s="136"/>
      <c r="J63" s="461"/>
      <c r="K63" s="844" t="s">
        <v>69</v>
      </c>
      <c r="L63" s="845"/>
      <c r="M63" s="462"/>
      <c r="N63" s="461"/>
      <c r="O63" s="844" t="s">
        <v>70</v>
      </c>
      <c r="P63" s="845"/>
      <c r="Q63" s="845"/>
      <c r="R63" s="136"/>
      <c r="S63" s="461" t="s">
        <v>18</v>
      </c>
      <c r="T63" s="844" t="s">
        <v>71</v>
      </c>
      <c r="U63" s="845"/>
      <c r="V63" s="845"/>
      <c r="W63" s="136"/>
      <c r="X63" s="138"/>
      <c r="Y63" s="463"/>
      <c r="Z63" s="460" t="s">
        <v>68</v>
      </c>
      <c r="AA63" s="140"/>
      <c r="AB63" s="135"/>
      <c r="AC63" s="135"/>
      <c r="AD63" s="464"/>
      <c r="AE63" s="438"/>
      <c r="AF63" s="461"/>
      <c r="AG63" s="460" t="s">
        <v>72</v>
      </c>
      <c r="AH63" s="135"/>
      <c r="AI63" s="450"/>
      <c r="AJ63" s="465"/>
      <c r="AK63" s="176" t="s">
        <v>18</v>
      </c>
      <c r="AL63" s="460" t="s">
        <v>73</v>
      </c>
      <c r="AM63" s="136"/>
      <c r="AN63" s="126"/>
    </row>
    <row r="64" spans="2:40" ht="8.15" customHeight="1">
      <c r="B64" s="151"/>
      <c r="C64" s="466"/>
      <c r="D64" s="124"/>
      <c r="E64" s="144"/>
      <c r="F64" s="144"/>
      <c r="G64" s="144"/>
      <c r="H64" s="144"/>
      <c r="I64" s="144"/>
      <c r="J64" s="124"/>
      <c r="K64" s="144"/>
      <c r="L64" s="144"/>
      <c r="M64" s="144"/>
      <c r="N64" s="124"/>
      <c r="O64" s="144"/>
      <c r="P64" s="144"/>
      <c r="Q64" s="144"/>
      <c r="R64" s="144"/>
      <c r="S64" s="124"/>
      <c r="T64" s="144"/>
      <c r="U64" s="144"/>
      <c r="V64" s="144"/>
      <c r="W64" s="145"/>
      <c r="X64" s="146"/>
      <c r="Y64" s="124"/>
      <c r="Z64" s="144"/>
      <c r="AA64" s="144"/>
      <c r="AB64" s="144"/>
      <c r="AC64" s="144"/>
      <c r="AD64" s="144"/>
      <c r="AE64" s="467"/>
      <c r="AF64" s="144"/>
      <c r="AG64" s="144"/>
      <c r="AH64" s="144"/>
      <c r="AI64" s="144"/>
      <c r="AJ64" s="467"/>
      <c r="AK64" s="144"/>
      <c r="AL64" s="144"/>
      <c r="AM64" s="145"/>
      <c r="AN64" s="126"/>
    </row>
    <row r="65" spans="2:40" ht="22.5" customHeight="1">
      <c r="B65" s="113"/>
      <c r="C65" s="846" t="s">
        <v>74</v>
      </c>
      <c r="D65" s="847"/>
      <c r="E65" s="847"/>
      <c r="F65" s="847"/>
      <c r="G65" s="847"/>
      <c r="H65" s="847"/>
      <c r="I65" s="847"/>
      <c r="J65" s="847"/>
      <c r="K65" s="847"/>
      <c r="L65" s="847"/>
      <c r="M65" s="847"/>
      <c r="N65" s="847"/>
      <c r="O65" s="847"/>
      <c r="P65" s="847"/>
      <c r="Q65" s="847"/>
      <c r="R65" s="847"/>
      <c r="S65" s="847"/>
      <c r="T65" s="847"/>
      <c r="U65" s="847"/>
      <c r="V65" s="847"/>
      <c r="W65" s="847"/>
      <c r="X65" s="848" t="s">
        <v>75</v>
      </c>
      <c r="Y65" s="849"/>
      <c r="Z65" s="849"/>
      <c r="AA65" s="849"/>
      <c r="AB65" s="849"/>
      <c r="AC65" s="849"/>
      <c r="AD65" s="849"/>
      <c r="AE65" s="849"/>
      <c r="AF65" s="849"/>
      <c r="AG65" s="849"/>
      <c r="AH65" s="849"/>
      <c r="AI65" s="849"/>
      <c r="AJ65" s="849"/>
      <c r="AK65" s="849"/>
      <c r="AL65" s="849"/>
      <c r="AM65" s="849"/>
      <c r="AN65" s="113"/>
    </row>
    <row r="66" spans="2:40" ht="10.15" customHeight="1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450"/>
      <c r="T66" s="45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453"/>
    </row>
    <row r="67" spans="2:40" ht="10.15" customHeight="1">
      <c r="B67" s="113"/>
      <c r="C67" s="450"/>
      <c r="D67" s="451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52"/>
      <c r="R67" s="453"/>
      <c r="S67" s="450"/>
      <c r="T67" s="468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453"/>
    </row>
    <row r="68" spans="2:40" ht="12.75" customHeight="1">
      <c r="B68" s="113"/>
      <c r="C68" s="151"/>
      <c r="D68" s="840" t="s">
        <v>1497</v>
      </c>
      <c r="E68" s="838"/>
      <c r="F68" s="838"/>
      <c r="G68" s="838"/>
      <c r="H68" s="838"/>
      <c r="I68" s="838"/>
      <c r="J68" s="838"/>
      <c r="K68" s="838"/>
      <c r="L68" s="838"/>
      <c r="M68" s="838"/>
      <c r="N68" s="838"/>
      <c r="O68" s="838"/>
      <c r="P68" s="838"/>
      <c r="Q68" s="839"/>
      <c r="R68" s="126"/>
      <c r="S68" s="151"/>
      <c r="T68" s="850" t="s">
        <v>76</v>
      </c>
      <c r="U68" s="851"/>
      <c r="V68" s="851"/>
      <c r="W68" s="851"/>
      <c r="X68" s="851"/>
      <c r="Y68" s="851"/>
      <c r="Z68" s="851"/>
      <c r="AA68" s="851"/>
      <c r="AB68" s="851"/>
      <c r="AC68" s="851"/>
      <c r="AD68" s="851"/>
      <c r="AE68" s="851"/>
      <c r="AF68" s="851"/>
      <c r="AG68" s="851"/>
      <c r="AH68" s="851"/>
      <c r="AI68" s="851"/>
      <c r="AJ68" s="851"/>
      <c r="AK68" s="851"/>
      <c r="AL68" s="851"/>
      <c r="AM68" s="852"/>
      <c r="AN68" s="126"/>
    </row>
    <row r="69" spans="2:40" ht="12.75" customHeight="1">
      <c r="B69" s="113"/>
      <c r="C69" s="113"/>
      <c r="D69" s="829" t="s">
        <v>77</v>
      </c>
      <c r="E69" s="830"/>
      <c r="F69" s="830"/>
      <c r="G69" s="830"/>
      <c r="H69" s="830"/>
      <c r="I69" s="830"/>
      <c r="J69" s="830"/>
      <c r="K69" s="830"/>
      <c r="L69" s="830"/>
      <c r="M69" s="830"/>
      <c r="N69" s="830"/>
      <c r="O69" s="830"/>
      <c r="P69" s="830"/>
      <c r="Q69" s="830"/>
      <c r="R69" s="113"/>
      <c r="S69" s="151"/>
      <c r="T69" s="864" t="s">
        <v>78</v>
      </c>
      <c r="U69" s="865"/>
      <c r="V69" s="865"/>
      <c r="W69" s="865"/>
      <c r="X69" s="865"/>
      <c r="Y69" s="865"/>
      <c r="Z69" s="865"/>
      <c r="AA69" s="865"/>
      <c r="AB69" s="865"/>
      <c r="AC69" s="866"/>
      <c r="AD69" s="864" t="s">
        <v>79</v>
      </c>
      <c r="AE69" s="865"/>
      <c r="AF69" s="865"/>
      <c r="AG69" s="865"/>
      <c r="AH69" s="865"/>
      <c r="AI69" s="865"/>
      <c r="AJ69" s="865"/>
      <c r="AK69" s="865"/>
      <c r="AL69" s="865"/>
      <c r="AM69" s="866"/>
      <c r="AN69" s="126"/>
    </row>
    <row r="70" spans="2:40" ht="12.75" customHeight="1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51"/>
      <c r="T70" s="857" t="s">
        <v>1501</v>
      </c>
      <c r="U70" s="858"/>
      <c r="V70" s="858"/>
      <c r="W70" s="858"/>
      <c r="X70" s="858"/>
      <c r="Y70" s="858"/>
      <c r="Z70" s="858"/>
      <c r="AA70" s="858"/>
      <c r="AB70" s="858"/>
      <c r="AC70" s="859"/>
      <c r="AD70" s="857" t="s">
        <v>1502</v>
      </c>
      <c r="AE70" s="858"/>
      <c r="AF70" s="858"/>
      <c r="AG70" s="858"/>
      <c r="AH70" s="858"/>
      <c r="AI70" s="858"/>
      <c r="AJ70" s="858"/>
      <c r="AK70" s="858"/>
      <c r="AL70" s="858"/>
      <c r="AM70" s="859"/>
      <c r="AN70" s="126"/>
    </row>
    <row r="71" spans="2:40" ht="12.75" customHeight="1">
      <c r="B71" s="113"/>
      <c r="C71" s="151"/>
      <c r="D71" s="840" t="s">
        <v>1500</v>
      </c>
      <c r="E71" s="838"/>
      <c r="F71" s="838"/>
      <c r="G71" s="838"/>
      <c r="H71" s="838"/>
      <c r="I71" s="838"/>
      <c r="J71" s="838"/>
      <c r="K71" s="838"/>
      <c r="L71" s="838"/>
      <c r="M71" s="838"/>
      <c r="N71" s="838"/>
      <c r="O71" s="838"/>
      <c r="P71" s="838"/>
      <c r="Q71" s="839"/>
      <c r="R71" s="126"/>
      <c r="S71" s="151"/>
      <c r="T71" s="860"/>
      <c r="U71" s="861"/>
      <c r="V71" s="861"/>
      <c r="W71" s="861"/>
      <c r="X71" s="861"/>
      <c r="Y71" s="861"/>
      <c r="Z71" s="861"/>
      <c r="AA71" s="861"/>
      <c r="AB71" s="861"/>
      <c r="AC71" s="862"/>
      <c r="AD71" s="863"/>
      <c r="AE71" s="861"/>
      <c r="AF71" s="861"/>
      <c r="AG71" s="861"/>
      <c r="AH71" s="861"/>
      <c r="AI71" s="861"/>
      <c r="AJ71" s="861"/>
      <c r="AK71" s="861"/>
      <c r="AL71" s="861"/>
      <c r="AM71" s="862"/>
      <c r="AN71" s="126"/>
    </row>
    <row r="72" spans="2:40" ht="12.75" customHeight="1">
      <c r="B72" s="113"/>
      <c r="C72" s="113"/>
      <c r="D72" s="829" t="s">
        <v>80</v>
      </c>
      <c r="E72" s="830"/>
      <c r="F72" s="830"/>
      <c r="G72" s="830"/>
      <c r="H72" s="830"/>
      <c r="I72" s="830"/>
      <c r="J72" s="830"/>
      <c r="K72" s="830"/>
      <c r="L72" s="830"/>
      <c r="M72" s="830"/>
      <c r="N72" s="830"/>
      <c r="O72" s="830"/>
      <c r="P72" s="830"/>
      <c r="Q72" s="830"/>
      <c r="R72" s="113"/>
      <c r="S72" s="151"/>
      <c r="T72" s="888"/>
      <c r="U72" s="861"/>
      <c r="V72" s="861"/>
      <c r="W72" s="861"/>
      <c r="X72" s="861"/>
      <c r="Y72" s="861"/>
      <c r="Z72" s="861"/>
      <c r="AA72" s="861"/>
      <c r="AB72" s="861"/>
      <c r="AC72" s="862"/>
      <c r="AD72" s="888"/>
      <c r="AE72" s="861"/>
      <c r="AF72" s="861"/>
      <c r="AG72" s="861"/>
      <c r="AH72" s="861"/>
      <c r="AI72" s="861"/>
      <c r="AJ72" s="861"/>
      <c r="AK72" s="861"/>
      <c r="AL72" s="861"/>
      <c r="AM72" s="862"/>
      <c r="AN72" s="126"/>
    </row>
    <row r="73" spans="2:40" ht="12.75" customHeight="1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51"/>
      <c r="T73" s="860"/>
      <c r="U73" s="861"/>
      <c r="V73" s="861"/>
      <c r="W73" s="861"/>
      <c r="X73" s="861"/>
      <c r="Y73" s="861"/>
      <c r="Z73" s="861"/>
      <c r="AA73" s="861"/>
      <c r="AB73" s="861"/>
      <c r="AC73" s="862"/>
      <c r="AD73" s="860"/>
      <c r="AE73" s="861"/>
      <c r="AF73" s="861"/>
      <c r="AG73" s="861"/>
      <c r="AH73" s="861"/>
      <c r="AI73" s="861"/>
      <c r="AJ73" s="861"/>
      <c r="AK73" s="861"/>
      <c r="AL73" s="861"/>
      <c r="AM73" s="862"/>
      <c r="AN73" s="126"/>
    </row>
    <row r="74" spans="2:40" ht="12.75" customHeight="1">
      <c r="B74" s="113"/>
      <c r="C74" s="151"/>
      <c r="D74" s="853">
        <v>43881</v>
      </c>
      <c r="E74" s="838"/>
      <c r="F74" s="838"/>
      <c r="G74" s="838"/>
      <c r="H74" s="838"/>
      <c r="I74" s="838"/>
      <c r="J74" s="838"/>
      <c r="K74" s="838"/>
      <c r="L74" s="838"/>
      <c r="M74" s="838"/>
      <c r="N74" s="838"/>
      <c r="O74" s="838"/>
      <c r="P74" s="838"/>
      <c r="Q74" s="839"/>
      <c r="R74" s="126"/>
      <c r="S74" s="151"/>
      <c r="T74" s="854"/>
      <c r="U74" s="855"/>
      <c r="V74" s="855"/>
      <c r="W74" s="855"/>
      <c r="X74" s="855"/>
      <c r="Y74" s="855"/>
      <c r="Z74" s="855"/>
      <c r="AA74" s="855"/>
      <c r="AB74" s="855"/>
      <c r="AC74" s="856"/>
      <c r="AD74" s="854"/>
      <c r="AE74" s="855"/>
      <c r="AF74" s="855"/>
      <c r="AG74" s="855"/>
      <c r="AH74" s="855"/>
      <c r="AI74" s="855"/>
      <c r="AJ74" s="855"/>
      <c r="AK74" s="855"/>
      <c r="AL74" s="855"/>
      <c r="AM74" s="856"/>
      <c r="AN74" s="126"/>
    </row>
    <row r="75" spans="2:40" ht="12.75" customHeight="1">
      <c r="B75" s="113"/>
      <c r="C75" s="113"/>
      <c r="D75" s="829" t="s">
        <v>81</v>
      </c>
      <c r="E75" s="830"/>
      <c r="F75" s="830"/>
      <c r="G75" s="830"/>
      <c r="H75" s="830"/>
      <c r="I75" s="830"/>
      <c r="J75" s="830"/>
      <c r="K75" s="830"/>
      <c r="L75" s="830"/>
      <c r="M75" s="830"/>
      <c r="N75" s="830"/>
      <c r="O75" s="830"/>
      <c r="P75" s="830"/>
      <c r="Q75" s="830"/>
      <c r="R75" s="113"/>
      <c r="S75" s="151"/>
      <c r="T75" s="876"/>
      <c r="U75" s="877"/>
      <c r="V75" s="877"/>
      <c r="W75" s="877"/>
      <c r="X75" s="877"/>
      <c r="Y75" s="877"/>
      <c r="Z75" s="877"/>
      <c r="AA75" s="877"/>
      <c r="AB75" s="877"/>
      <c r="AC75" s="878"/>
      <c r="AD75" s="876"/>
      <c r="AE75" s="877"/>
      <c r="AF75" s="877"/>
      <c r="AG75" s="877"/>
      <c r="AH75" s="877"/>
      <c r="AI75" s="877"/>
      <c r="AJ75" s="877"/>
      <c r="AK75" s="877"/>
      <c r="AL75" s="877"/>
      <c r="AM75" s="878"/>
      <c r="AN75" s="126"/>
    </row>
    <row r="76" spans="2:40" ht="12.75" customHeight="1">
      <c r="B76" s="113"/>
      <c r="C76" s="113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3"/>
      <c r="S76" s="151"/>
      <c r="T76" s="876"/>
      <c r="U76" s="877"/>
      <c r="V76" s="877"/>
      <c r="W76" s="877"/>
      <c r="X76" s="877"/>
      <c r="Y76" s="877"/>
      <c r="Z76" s="877"/>
      <c r="AA76" s="877"/>
      <c r="AB76" s="877"/>
      <c r="AC76" s="878"/>
      <c r="AD76" s="876"/>
      <c r="AE76" s="877"/>
      <c r="AF76" s="877"/>
      <c r="AG76" s="877"/>
      <c r="AH76" s="877"/>
      <c r="AI76" s="877"/>
      <c r="AJ76" s="877"/>
      <c r="AK76" s="877"/>
      <c r="AL76" s="877"/>
      <c r="AM76" s="878"/>
      <c r="AN76" s="126"/>
    </row>
    <row r="77" spans="2:40" ht="12.75" customHeight="1">
      <c r="B77" s="113"/>
      <c r="C77" s="151"/>
      <c r="D77" s="867"/>
      <c r="E77" s="868"/>
      <c r="F77" s="868"/>
      <c r="G77" s="868"/>
      <c r="H77" s="868"/>
      <c r="I77" s="868"/>
      <c r="J77" s="868"/>
      <c r="K77" s="868"/>
      <c r="L77" s="868"/>
      <c r="M77" s="868"/>
      <c r="N77" s="868"/>
      <c r="O77" s="868"/>
      <c r="P77" s="868"/>
      <c r="Q77" s="869"/>
      <c r="R77" s="126"/>
      <c r="S77" s="151"/>
      <c r="T77" s="876"/>
      <c r="U77" s="877"/>
      <c r="V77" s="877"/>
      <c r="W77" s="877"/>
      <c r="X77" s="877"/>
      <c r="Y77" s="877"/>
      <c r="Z77" s="877"/>
      <c r="AA77" s="877"/>
      <c r="AB77" s="877"/>
      <c r="AC77" s="878"/>
      <c r="AD77" s="876"/>
      <c r="AE77" s="877"/>
      <c r="AF77" s="877"/>
      <c r="AG77" s="877"/>
      <c r="AH77" s="877"/>
      <c r="AI77" s="877"/>
      <c r="AJ77" s="877"/>
      <c r="AK77" s="877"/>
      <c r="AL77" s="877"/>
      <c r="AM77" s="878"/>
      <c r="AN77" s="126"/>
    </row>
    <row r="78" spans="2:40" ht="12.75" customHeight="1">
      <c r="B78" s="113"/>
      <c r="C78" s="151"/>
      <c r="D78" s="870"/>
      <c r="E78" s="871"/>
      <c r="F78" s="871"/>
      <c r="G78" s="871"/>
      <c r="H78" s="871"/>
      <c r="I78" s="871"/>
      <c r="J78" s="871"/>
      <c r="K78" s="871"/>
      <c r="L78" s="871"/>
      <c r="M78" s="871"/>
      <c r="N78" s="871"/>
      <c r="O78" s="871"/>
      <c r="P78" s="871"/>
      <c r="Q78" s="872"/>
      <c r="R78" s="126"/>
      <c r="S78" s="151"/>
      <c r="T78" s="876"/>
      <c r="U78" s="877"/>
      <c r="V78" s="877"/>
      <c r="W78" s="877"/>
      <c r="X78" s="877"/>
      <c r="Y78" s="877"/>
      <c r="Z78" s="877"/>
      <c r="AA78" s="877"/>
      <c r="AB78" s="877"/>
      <c r="AC78" s="878"/>
      <c r="AD78" s="876"/>
      <c r="AE78" s="877"/>
      <c r="AF78" s="877"/>
      <c r="AG78" s="877"/>
      <c r="AH78" s="877"/>
      <c r="AI78" s="877"/>
      <c r="AJ78" s="877"/>
      <c r="AK78" s="877"/>
      <c r="AL78" s="877"/>
      <c r="AM78" s="878"/>
      <c r="AN78" s="126"/>
    </row>
    <row r="79" spans="2:40" ht="12.75" customHeight="1">
      <c r="B79" s="113"/>
      <c r="C79" s="151"/>
      <c r="D79" s="870"/>
      <c r="E79" s="871"/>
      <c r="F79" s="871"/>
      <c r="G79" s="871"/>
      <c r="H79" s="871"/>
      <c r="I79" s="871"/>
      <c r="J79" s="871"/>
      <c r="K79" s="871"/>
      <c r="L79" s="871"/>
      <c r="M79" s="871"/>
      <c r="N79" s="871"/>
      <c r="O79" s="871"/>
      <c r="P79" s="871"/>
      <c r="Q79" s="872"/>
      <c r="R79" s="126"/>
      <c r="S79" s="151"/>
      <c r="T79" s="876"/>
      <c r="U79" s="877"/>
      <c r="V79" s="877"/>
      <c r="W79" s="877"/>
      <c r="X79" s="877"/>
      <c r="Y79" s="877"/>
      <c r="Z79" s="877"/>
      <c r="AA79" s="877"/>
      <c r="AB79" s="877"/>
      <c r="AC79" s="878"/>
      <c r="AD79" s="876"/>
      <c r="AE79" s="877"/>
      <c r="AF79" s="877"/>
      <c r="AG79" s="877"/>
      <c r="AH79" s="877"/>
      <c r="AI79" s="877"/>
      <c r="AJ79" s="877"/>
      <c r="AK79" s="877"/>
      <c r="AL79" s="877"/>
      <c r="AM79" s="878"/>
      <c r="AN79" s="126"/>
    </row>
    <row r="80" spans="2:40" ht="12.75" customHeight="1">
      <c r="B80" s="113"/>
      <c r="C80" s="151"/>
      <c r="D80" s="870"/>
      <c r="E80" s="871"/>
      <c r="F80" s="871"/>
      <c r="G80" s="871"/>
      <c r="H80" s="871"/>
      <c r="I80" s="871"/>
      <c r="J80" s="871"/>
      <c r="K80" s="871"/>
      <c r="L80" s="871"/>
      <c r="M80" s="871"/>
      <c r="N80" s="871"/>
      <c r="O80" s="871"/>
      <c r="P80" s="871"/>
      <c r="Q80" s="872"/>
      <c r="R80" s="126"/>
      <c r="S80" s="151"/>
      <c r="T80" s="876"/>
      <c r="U80" s="877"/>
      <c r="V80" s="877"/>
      <c r="W80" s="877"/>
      <c r="X80" s="877"/>
      <c r="Y80" s="877"/>
      <c r="Z80" s="877"/>
      <c r="AA80" s="877"/>
      <c r="AB80" s="877"/>
      <c r="AC80" s="878"/>
      <c r="AD80" s="876"/>
      <c r="AE80" s="877"/>
      <c r="AF80" s="877"/>
      <c r="AG80" s="877"/>
      <c r="AH80" s="877"/>
      <c r="AI80" s="877"/>
      <c r="AJ80" s="877"/>
      <c r="AK80" s="877"/>
      <c r="AL80" s="877"/>
      <c r="AM80" s="878"/>
      <c r="AN80" s="126"/>
    </row>
    <row r="81" spans="2:40" ht="12.75" customHeight="1">
      <c r="B81" s="113"/>
      <c r="C81" s="113"/>
      <c r="D81" s="873"/>
      <c r="E81" s="874"/>
      <c r="F81" s="874"/>
      <c r="G81" s="874"/>
      <c r="H81" s="874"/>
      <c r="I81" s="874"/>
      <c r="J81" s="874"/>
      <c r="K81" s="874"/>
      <c r="L81" s="874"/>
      <c r="M81" s="874"/>
      <c r="N81" s="874"/>
      <c r="O81" s="874"/>
      <c r="P81" s="874"/>
      <c r="Q81" s="875"/>
      <c r="R81" s="113"/>
      <c r="S81" s="151"/>
      <c r="T81" s="885"/>
      <c r="U81" s="886"/>
      <c r="V81" s="886"/>
      <c r="W81" s="886"/>
      <c r="X81" s="886"/>
      <c r="Y81" s="886"/>
      <c r="Z81" s="886"/>
      <c r="AA81" s="886"/>
      <c r="AB81" s="886"/>
      <c r="AC81" s="887"/>
      <c r="AD81" s="885"/>
      <c r="AE81" s="886"/>
      <c r="AF81" s="886"/>
      <c r="AG81" s="886"/>
      <c r="AH81" s="886"/>
      <c r="AI81" s="886"/>
      <c r="AJ81" s="886"/>
      <c r="AK81" s="886"/>
      <c r="AL81" s="886"/>
      <c r="AM81" s="887"/>
      <c r="AN81" s="126"/>
    </row>
    <row r="82" spans="2:40" ht="12.75" customHeight="1">
      <c r="D82" s="846" t="s">
        <v>82</v>
      </c>
      <c r="E82" s="847"/>
      <c r="F82" s="847"/>
      <c r="G82" s="847"/>
      <c r="H82" s="847"/>
      <c r="I82" s="847"/>
      <c r="J82" s="847"/>
      <c r="K82" s="847"/>
      <c r="L82" s="847"/>
      <c r="M82" s="847"/>
      <c r="N82" s="847"/>
      <c r="O82" s="847"/>
      <c r="P82" s="847"/>
      <c r="Q82" s="847"/>
    </row>
  </sheetData>
  <mergeCells count="89">
    <mergeCell ref="F23:H23"/>
    <mergeCell ref="AE27:AL27"/>
    <mergeCell ref="T81:AC81"/>
    <mergeCell ref="AD75:AM75"/>
    <mergeCell ref="AD76:AM76"/>
    <mergeCell ref="AD77:AM77"/>
    <mergeCell ref="AD78:AM78"/>
    <mergeCell ref="AD79:AM79"/>
    <mergeCell ref="AD80:AM80"/>
    <mergeCell ref="AD81:AM81"/>
    <mergeCell ref="D75:Q75"/>
    <mergeCell ref="D72:Q72"/>
    <mergeCell ref="T72:AC72"/>
    <mergeCell ref="AD72:AM72"/>
    <mergeCell ref="T73:AC73"/>
    <mergeCell ref="AD73:AM73"/>
    <mergeCell ref="D82:Q82"/>
    <mergeCell ref="D77:Q81"/>
    <mergeCell ref="T75:AC75"/>
    <mergeCell ref="T76:AC76"/>
    <mergeCell ref="T77:AC77"/>
    <mergeCell ref="T78:AC78"/>
    <mergeCell ref="T79:AC79"/>
    <mergeCell ref="T80:AC80"/>
    <mergeCell ref="D74:Q74"/>
    <mergeCell ref="T74:AC74"/>
    <mergeCell ref="AD74:AM74"/>
    <mergeCell ref="D69:Q69"/>
    <mergeCell ref="T70:AC70"/>
    <mergeCell ref="AD70:AM70"/>
    <mergeCell ref="D71:Q71"/>
    <mergeCell ref="T71:AC71"/>
    <mergeCell ref="AD71:AM71"/>
    <mergeCell ref="T69:AC69"/>
    <mergeCell ref="AD69:AM69"/>
    <mergeCell ref="D68:Q68"/>
    <mergeCell ref="D47:AM47"/>
    <mergeCell ref="D48:AM48"/>
    <mergeCell ref="D51:AM51"/>
    <mergeCell ref="D52:AM52"/>
    <mergeCell ref="D55:AM55"/>
    <mergeCell ref="D56:AM56"/>
    <mergeCell ref="K63:L63"/>
    <mergeCell ref="O63:Q63"/>
    <mergeCell ref="T63:V63"/>
    <mergeCell ref="C65:W65"/>
    <mergeCell ref="X65:AM65"/>
    <mergeCell ref="T68:AM68"/>
    <mergeCell ref="D39:AM39"/>
    <mergeCell ref="D40:AM40"/>
    <mergeCell ref="D43:AD43"/>
    <mergeCell ref="AE43:AM43"/>
    <mergeCell ref="D44:AD44"/>
    <mergeCell ref="AE44:AM44"/>
    <mergeCell ref="G35:N35"/>
    <mergeCell ref="Q35:V35"/>
    <mergeCell ref="Y35:Z35"/>
    <mergeCell ref="AA35:AD35"/>
    <mergeCell ref="AE35:AM35"/>
    <mergeCell ref="G36:N36"/>
    <mergeCell ref="Q36:V36"/>
    <mergeCell ref="Y36:Z36"/>
    <mergeCell ref="AA36:AD36"/>
    <mergeCell ref="AE36:AM36"/>
    <mergeCell ref="D32:AD32"/>
    <mergeCell ref="AE32:AM32"/>
    <mergeCell ref="I24:P24"/>
    <mergeCell ref="W24:AK24"/>
    <mergeCell ref="G27:N27"/>
    <mergeCell ref="S27:Z27"/>
    <mergeCell ref="F24:H24"/>
    <mergeCell ref="G28:N28"/>
    <mergeCell ref="S28:Z28"/>
    <mergeCell ref="AE28:AL28"/>
    <mergeCell ref="D31:AD31"/>
    <mergeCell ref="AE31:AM31"/>
    <mergeCell ref="I23:P23"/>
    <mergeCell ref="W23:AK23"/>
    <mergeCell ref="J3:AM3"/>
    <mergeCell ref="J6:Y6"/>
    <mergeCell ref="AD6:AM6"/>
    <mergeCell ref="J9:P9"/>
    <mergeCell ref="V9:AB9"/>
    <mergeCell ref="AH9:AM9"/>
    <mergeCell ref="Y12:AD12"/>
    <mergeCell ref="AH12:AM12"/>
    <mergeCell ref="U15:Z15"/>
    <mergeCell ref="Q19:V19"/>
    <mergeCell ref="AL19:AM19"/>
  </mergeCells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28"/>
  <sheetViews>
    <sheetView workbookViewId="0">
      <selection activeCell="A23" sqref="A23:B28"/>
    </sheetView>
  </sheetViews>
  <sheetFormatPr baseColWidth="10" defaultColWidth="12" defaultRowHeight="13"/>
  <cols>
    <col min="1" max="1" width="37.296875" style="186" customWidth="1"/>
    <col min="2" max="2" width="16.69921875" style="186" bestFit="1" customWidth="1"/>
    <col min="3" max="3" width="11.296875" style="186" bestFit="1" customWidth="1"/>
    <col min="4" max="4" width="9.5" style="186" customWidth="1"/>
    <col min="5" max="7" width="13.69921875" style="186" customWidth="1"/>
    <col min="8" max="16384" width="12" style="186"/>
  </cols>
  <sheetData>
    <row r="1" spans="1:7" ht="18.5">
      <c r="A1" s="929" t="s">
        <v>663</v>
      </c>
      <c r="B1" s="929"/>
      <c r="C1" s="929"/>
      <c r="D1" s="929"/>
      <c r="E1" s="929"/>
      <c r="F1" s="929"/>
      <c r="G1" s="929"/>
    </row>
    <row r="2" spans="1:7" ht="8.15" customHeight="1"/>
    <row r="3" spans="1:7" ht="12.75" customHeight="1">
      <c r="A3" s="930" t="s">
        <v>487</v>
      </c>
      <c r="B3" s="930"/>
      <c r="C3" s="930"/>
      <c r="E3" s="198" t="s">
        <v>488</v>
      </c>
      <c r="F3" s="945">
        <f>+'Note 1'!E3</f>
        <v>45657</v>
      </c>
      <c r="G3" s="945"/>
    </row>
    <row r="4" spans="1:7" ht="15" customHeight="1">
      <c r="A4" s="942" t="str">
        <f>+'Note 1'!A4</f>
        <v>SOCIETE DES MINES DU SENEGAL - SA</v>
      </c>
      <c r="B4" s="942"/>
      <c r="C4" s="942"/>
      <c r="E4" s="946" t="s">
        <v>489</v>
      </c>
      <c r="F4" s="947">
        <f>+'Note 1'!E4</f>
        <v>12</v>
      </c>
      <c r="G4" s="947"/>
    </row>
    <row r="5" spans="1:7" ht="15" customHeight="1">
      <c r="A5" s="186" t="s">
        <v>490</v>
      </c>
      <c r="B5" s="949" t="str">
        <f>+'Note 1'!B5</f>
        <v>0086501962V3</v>
      </c>
      <c r="C5" s="949"/>
      <c r="E5" s="946"/>
      <c r="F5" s="948"/>
      <c r="G5" s="948"/>
    </row>
    <row r="6" spans="1:7" ht="8.15" customHeight="1"/>
    <row r="7" spans="1:7" ht="25.15" customHeight="1">
      <c r="A7" s="936" t="s">
        <v>340</v>
      </c>
      <c r="B7" s="964" t="s">
        <v>751</v>
      </c>
      <c r="C7" s="964" t="s">
        <v>752</v>
      </c>
      <c r="D7" s="964" t="s">
        <v>595</v>
      </c>
      <c r="E7" s="983" t="s">
        <v>596</v>
      </c>
      <c r="F7" s="983" t="s">
        <v>597</v>
      </c>
      <c r="G7" s="964" t="s">
        <v>598</v>
      </c>
    </row>
    <row r="8" spans="1:7" ht="25.15" customHeight="1">
      <c r="A8" s="984"/>
      <c r="B8" s="957"/>
      <c r="C8" s="957"/>
      <c r="D8" s="957"/>
      <c r="E8" s="960"/>
      <c r="F8" s="960"/>
      <c r="G8" s="957"/>
    </row>
    <row r="9" spans="1:7">
      <c r="A9" s="333" t="s">
        <v>511</v>
      </c>
      <c r="B9" s="665">
        <v>780000</v>
      </c>
      <c r="C9" s="665">
        <v>850000</v>
      </c>
      <c r="D9" s="664">
        <v>-8</v>
      </c>
      <c r="E9" s="665"/>
      <c r="F9" s="665">
        <f>+B9</f>
        <v>780000</v>
      </c>
      <c r="G9" s="189"/>
    </row>
    <row r="10" spans="1:7">
      <c r="A10" s="333" t="s">
        <v>664</v>
      </c>
      <c r="B10" s="665"/>
      <c r="C10" s="665"/>
      <c r="D10" s="664"/>
      <c r="E10" s="665"/>
      <c r="F10" s="665"/>
      <c r="G10" s="189"/>
    </row>
    <row r="11" spans="1:7">
      <c r="A11" s="333" t="s">
        <v>665</v>
      </c>
      <c r="B11" s="665"/>
      <c r="C11" s="665">
        <v>35100</v>
      </c>
      <c r="D11" s="692">
        <v>-1</v>
      </c>
      <c r="E11" s="665"/>
      <c r="F11" s="665"/>
      <c r="G11" s="189"/>
    </row>
    <row r="12" spans="1:7">
      <c r="A12" s="333" t="s">
        <v>514</v>
      </c>
      <c r="B12" s="665"/>
      <c r="C12" s="665"/>
      <c r="D12" s="664"/>
      <c r="E12" s="665"/>
      <c r="F12" s="665"/>
      <c r="G12" s="189"/>
    </row>
    <row r="13" spans="1:7">
      <c r="A13" s="333" t="s">
        <v>666</v>
      </c>
      <c r="B13" s="665"/>
      <c r="C13" s="665"/>
      <c r="D13" s="664"/>
      <c r="E13" s="665"/>
      <c r="F13" s="665"/>
      <c r="G13" s="189"/>
    </row>
    <row r="14" spans="1:7" ht="26">
      <c r="A14" s="333" t="s">
        <v>667</v>
      </c>
      <c r="B14" s="665"/>
      <c r="C14" s="665"/>
      <c r="D14" s="664"/>
      <c r="E14" s="665"/>
      <c r="F14" s="665"/>
      <c r="G14" s="189"/>
    </row>
    <row r="15" spans="1:7">
      <c r="A15" s="333" t="s">
        <v>668</v>
      </c>
      <c r="B15" s="665">
        <v>5019326</v>
      </c>
      <c r="C15" s="665">
        <v>1741427</v>
      </c>
      <c r="D15" s="664">
        <v>188</v>
      </c>
      <c r="E15" s="665"/>
      <c r="F15" s="665">
        <f>+B15</f>
        <v>5019326</v>
      </c>
      <c r="G15" s="189"/>
    </row>
    <row r="16" spans="1:7" ht="26">
      <c r="A16" s="333" t="s">
        <v>669</v>
      </c>
      <c r="B16" s="665"/>
      <c r="C16" s="665"/>
      <c r="D16" s="664"/>
      <c r="E16" s="665"/>
      <c r="F16" s="665"/>
      <c r="G16" s="189"/>
    </row>
    <row r="17" spans="1:7">
      <c r="A17" s="333" t="s">
        <v>670</v>
      </c>
      <c r="B17" s="665"/>
      <c r="C17" s="665"/>
      <c r="D17" s="664"/>
      <c r="E17" s="665"/>
      <c r="F17" s="665"/>
      <c r="G17" s="189"/>
    </row>
    <row r="18" spans="1:7" ht="26">
      <c r="A18" s="333" t="s">
        <v>671</v>
      </c>
      <c r="B18" s="665"/>
      <c r="C18" s="665"/>
      <c r="D18" s="664"/>
      <c r="E18" s="665"/>
      <c r="F18" s="665"/>
      <c r="G18" s="189"/>
    </row>
    <row r="19" spans="1:7">
      <c r="A19" s="348" t="s">
        <v>654</v>
      </c>
      <c r="B19" s="672">
        <f>+B9+B15</f>
        <v>5799326</v>
      </c>
      <c r="C19" s="672">
        <f>+C9+C15</f>
        <v>2591427</v>
      </c>
      <c r="D19" s="693">
        <v>1.21</v>
      </c>
      <c r="E19" s="672"/>
      <c r="F19" s="672">
        <f>+B19</f>
        <v>5799326</v>
      </c>
      <c r="G19" s="191"/>
    </row>
    <row r="20" spans="1:7">
      <c r="A20" s="334" t="s">
        <v>672</v>
      </c>
      <c r="B20" s="189"/>
      <c r="C20" s="189"/>
      <c r="D20" s="189"/>
      <c r="E20" s="189"/>
      <c r="F20" s="189"/>
      <c r="G20" s="189"/>
    </row>
    <row r="21" spans="1:7">
      <c r="A21" s="348" t="s">
        <v>608</v>
      </c>
      <c r="B21" s="369"/>
      <c r="C21" s="191"/>
      <c r="D21" s="373"/>
      <c r="E21" s="191"/>
      <c r="F21" s="191"/>
      <c r="G21" s="191"/>
    </row>
    <row r="22" spans="1:7">
      <c r="A22" s="350" t="s">
        <v>1536</v>
      </c>
    </row>
    <row r="23" spans="1:7">
      <c r="A23" s="197"/>
    </row>
    <row r="24" spans="1:7">
      <c r="A24" s="197"/>
    </row>
    <row r="25" spans="1:7">
      <c r="A25" s="197"/>
    </row>
    <row r="26" spans="1:7">
      <c r="A26" s="197"/>
    </row>
    <row r="27" spans="1:7">
      <c r="A27" s="197"/>
    </row>
    <row r="28" spans="1:7">
      <c r="A28" s="215"/>
    </row>
  </sheetData>
  <mergeCells count="14">
    <mergeCell ref="G7:G8"/>
    <mergeCell ref="A7:A8"/>
    <mergeCell ref="B7:B8"/>
    <mergeCell ref="C7:C8"/>
    <mergeCell ref="D7:D8"/>
    <mergeCell ref="E7:E8"/>
    <mergeCell ref="F7:F8"/>
    <mergeCell ref="A1:G1"/>
    <mergeCell ref="A3:C3"/>
    <mergeCell ref="F3:G3"/>
    <mergeCell ref="A4:C4"/>
    <mergeCell ref="E4:E5"/>
    <mergeCell ref="F4:G5"/>
    <mergeCell ref="B5:C5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E9:G21 B9:C21" xr:uid="{00000000-0002-0000-1300-000000000000}">
      <formula1>0</formula1>
    </dataValidation>
  </dataValidations>
  <pageMargins left="0.7" right="0.7" top="0.75" bottom="0.75" header="0.3" footer="0.3"/>
  <pageSetup paperSize="9" scale="84" orientation="portrait" r:id="rId1"/>
  <headerFooter>
    <oddFooter>&amp;L&amp;"Helvetica,Regular"&amp;12&amp;K000000	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36"/>
  <sheetViews>
    <sheetView workbookViewId="0">
      <selection activeCell="A7" sqref="A7:G28"/>
    </sheetView>
  </sheetViews>
  <sheetFormatPr baseColWidth="10" defaultColWidth="12" defaultRowHeight="13"/>
  <cols>
    <col min="1" max="1" width="35.796875" style="186" customWidth="1"/>
    <col min="2" max="7" width="12.5" style="186" customWidth="1"/>
    <col min="8" max="16384" width="12" style="186"/>
  </cols>
  <sheetData>
    <row r="1" spans="1:7" ht="18.5">
      <c r="A1" s="929" t="s">
        <v>674</v>
      </c>
      <c r="B1" s="929"/>
      <c r="C1" s="929"/>
      <c r="D1" s="929"/>
      <c r="E1" s="929"/>
      <c r="F1" s="929"/>
      <c r="G1" s="929"/>
    </row>
    <row r="2" spans="1:7" ht="8.15" customHeight="1"/>
    <row r="3" spans="1:7" ht="12.75" customHeight="1">
      <c r="A3" s="930" t="s">
        <v>487</v>
      </c>
      <c r="B3" s="930"/>
      <c r="C3" s="930"/>
      <c r="E3" s="198" t="s">
        <v>488</v>
      </c>
      <c r="F3" s="945">
        <f>+'Note 1'!E3</f>
        <v>45657</v>
      </c>
      <c r="G3" s="945"/>
    </row>
    <row r="4" spans="1:7" ht="15" customHeight="1">
      <c r="A4" s="942" t="str">
        <f>+'Note 1'!A4</f>
        <v>SOCIETE DES MINES DU SENEGAL - SA</v>
      </c>
      <c r="B4" s="942"/>
      <c r="C4" s="942"/>
      <c r="E4" s="946" t="s">
        <v>489</v>
      </c>
      <c r="F4" s="947">
        <f>+'Note 1'!E4</f>
        <v>12</v>
      </c>
      <c r="G4" s="947"/>
    </row>
    <row r="5" spans="1:7" ht="15" customHeight="1">
      <c r="A5" s="186" t="s">
        <v>490</v>
      </c>
      <c r="B5" s="949" t="str">
        <f>+'Note 1'!B5</f>
        <v>0086501962V3</v>
      </c>
      <c r="C5" s="949"/>
      <c r="E5" s="946"/>
      <c r="F5" s="948"/>
      <c r="G5" s="948"/>
    </row>
    <row r="6" spans="1:7" ht="8.15" customHeight="1"/>
    <row r="7" spans="1:7" ht="25.15" customHeight="1">
      <c r="A7" s="936" t="s">
        <v>340</v>
      </c>
      <c r="B7" s="985" t="s">
        <v>675</v>
      </c>
      <c r="C7" s="987"/>
      <c r="D7" s="985" t="s">
        <v>676</v>
      </c>
      <c r="E7" s="987"/>
      <c r="F7" s="995" t="s">
        <v>677</v>
      </c>
      <c r="G7" s="996"/>
    </row>
    <row r="8" spans="1:7" ht="25.15" customHeight="1">
      <c r="A8" s="984"/>
      <c r="B8" s="988"/>
      <c r="C8" s="990"/>
      <c r="D8" s="988"/>
      <c r="E8" s="990"/>
      <c r="F8" s="997"/>
      <c r="G8" s="998"/>
    </row>
    <row r="9" spans="1:7" ht="26">
      <c r="A9" s="188" t="s">
        <v>678</v>
      </c>
      <c r="B9" s="999"/>
      <c r="C9" s="1000"/>
      <c r="D9" s="999"/>
      <c r="E9" s="1000"/>
      <c r="F9" s="1014"/>
      <c r="G9" s="1000"/>
    </row>
    <row r="10" spans="1:7">
      <c r="A10" s="188" t="s">
        <v>679</v>
      </c>
      <c r="B10" s="999"/>
      <c r="C10" s="1000"/>
      <c r="D10" s="999"/>
      <c r="E10" s="1000"/>
      <c r="F10" s="1014"/>
      <c r="G10" s="1000"/>
    </row>
    <row r="11" spans="1:7">
      <c r="A11" s="188"/>
      <c r="B11" s="487" t="s">
        <v>680</v>
      </c>
      <c r="C11" s="488" t="s">
        <v>681</v>
      </c>
      <c r="D11" s="487" t="s">
        <v>680</v>
      </c>
      <c r="E11" s="488" t="s">
        <v>681</v>
      </c>
      <c r="F11" s="487" t="s">
        <v>680</v>
      </c>
      <c r="G11" s="488" t="s">
        <v>681</v>
      </c>
    </row>
    <row r="12" spans="1:7">
      <c r="A12" s="1015" t="s">
        <v>682</v>
      </c>
      <c r="B12" s="413" t="s">
        <v>683</v>
      </c>
      <c r="C12" s="481"/>
      <c r="D12" s="413" t="s">
        <v>683</v>
      </c>
      <c r="E12" s="481"/>
      <c r="F12" s="413" t="s">
        <v>683</v>
      </c>
      <c r="G12" s="481"/>
    </row>
    <row r="13" spans="1:7">
      <c r="A13" s="1016"/>
      <c r="B13" s="413" t="s">
        <v>684</v>
      </c>
      <c r="C13" s="481"/>
      <c r="D13" s="413" t="s">
        <v>684</v>
      </c>
      <c r="E13" s="481"/>
      <c r="F13" s="413" t="s">
        <v>684</v>
      </c>
      <c r="G13" s="481"/>
    </row>
    <row r="14" spans="1:7">
      <c r="A14" s="1016"/>
      <c r="B14" s="413" t="s">
        <v>685</v>
      </c>
      <c r="C14" s="481"/>
      <c r="D14" s="413" t="s">
        <v>685</v>
      </c>
      <c r="E14" s="481"/>
      <c r="F14" s="413" t="s">
        <v>685</v>
      </c>
      <c r="G14" s="481"/>
    </row>
    <row r="15" spans="1:7">
      <c r="A15" s="1016"/>
      <c r="B15" s="413" t="s">
        <v>686</v>
      </c>
      <c r="C15" s="481"/>
      <c r="D15" s="413" t="s">
        <v>686</v>
      </c>
      <c r="E15" s="481"/>
      <c r="F15" s="413" t="s">
        <v>686</v>
      </c>
      <c r="G15" s="481"/>
    </row>
    <row r="16" spans="1:7">
      <c r="A16" s="1016"/>
      <c r="B16" s="413" t="s">
        <v>687</v>
      </c>
      <c r="C16" s="481"/>
      <c r="D16" s="413" t="s">
        <v>687</v>
      </c>
      <c r="E16" s="481"/>
      <c r="F16" s="413" t="s">
        <v>687</v>
      </c>
      <c r="G16" s="481"/>
    </row>
    <row r="17" spans="1:7">
      <c r="A17" s="1016"/>
      <c r="B17" s="413" t="s">
        <v>688</v>
      </c>
      <c r="C17" s="481"/>
      <c r="D17" s="413" t="s">
        <v>688</v>
      </c>
      <c r="E17" s="481"/>
      <c r="F17" s="413" t="s">
        <v>688</v>
      </c>
      <c r="G17" s="481"/>
    </row>
    <row r="18" spans="1:7">
      <c r="A18" s="1016"/>
      <c r="B18" s="413" t="s">
        <v>689</v>
      </c>
      <c r="C18" s="481"/>
      <c r="D18" s="413" t="s">
        <v>689</v>
      </c>
      <c r="E18" s="481"/>
      <c r="F18" s="413" t="s">
        <v>689</v>
      </c>
      <c r="G18" s="481"/>
    </row>
    <row r="19" spans="1:7">
      <c r="A19" s="1016"/>
      <c r="B19" s="413" t="s">
        <v>690</v>
      </c>
      <c r="C19" s="481"/>
      <c r="D19" s="413" t="s">
        <v>690</v>
      </c>
      <c r="E19" s="481"/>
      <c r="F19" s="413" t="s">
        <v>690</v>
      </c>
      <c r="G19" s="481"/>
    </row>
    <row r="20" spans="1:7">
      <c r="A20" s="1016"/>
      <c r="B20" s="413" t="s">
        <v>691</v>
      </c>
      <c r="C20" s="481"/>
      <c r="D20" s="413" t="s">
        <v>691</v>
      </c>
      <c r="E20" s="481"/>
      <c r="F20" s="413" t="s">
        <v>691</v>
      </c>
      <c r="G20" s="481"/>
    </row>
    <row r="21" spans="1:7">
      <c r="A21" s="1016"/>
      <c r="B21" s="413" t="s">
        <v>692</v>
      </c>
      <c r="C21" s="481"/>
      <c r="D21" s="413" t="s">
        <v>692</v>
      </c>
      <c r="E21" s="481"/>
      <c r="F21" s="413" t="s">
        <v>692</v>
      </c>
      <c r="G21" s="481"/>
    </row>
    <row r="22" spans="1:7">
      <c r="A22" s="1017"/>
      <c r="B22" s="413" t="s">
        <v>693</v>
      </c>
      <c r="C22" s="481"/>
      <c r="D22" s="413" t="s">
        <v>693</v>
      </c>
      <c r="E22" s="481"/>
      <c r="F22" s="413" t="s">
        <v>693</v>
      </c>
      <c r="G22" s="481"/>
    </row>
    <row r="23" spans="1:7">
      <c r="A23" s="188" t="s">
        <v>694</v>
      </c>
      <c r="B23" s="413"/>
      <c r="C23" s="481"/>
      <c r="D23" s="413"/>
      <c r="E23" s="481"/>
      <c r="F23" s="414"/>
      <c r="G23" s="481"/>
    </row>
    <row r="24" spans="1:7">
      <c r="A24" s="188" t="s">
        <v>695</v>
      </c>
      <c r="B24" s="413"/>
      <c r="C24" s="481"/>
      <c r="D24" s="413"/>
      <c r="E24" s="481"/>
      <c r="F24" s="414"/>
      <c r="G24" s="481"/>
    </row>
    <row r="25" spans="1:7">
      <c r="A25" s="188" t="s">
        <v>696</v>
      </c>
      <c r="B25" s="413"/>
      <c r="C25" s="481"/>
      <c r="D25" s="413"/>
      <c r="E25" s="481"/>
      <c r="F25" s="414"/>
      <c r="G25" s="481"/>
    </row>
    <row r="26" spans="1:7">
      <c r="A26" s="188" t="s">
        <v>697</v>
      </c>
      <c r="B26" s="413"/>
      <c r="C26" s="481"/>
      <c r="D26" s="413"/>
      <c r="E26" s="481"/>
      <c r="F26" s="414"/>
      <c r="G26" s="481"/>
    </row>
    <row r="27" spans="1:7">
      <c r="A27" s="188" t="s">
        <v>698</v>
      </c>
      <c r="B27" s="413"/>
      <c r="C27" s="481"/>
      <c r="D27" s="413"/>
      <c r="E27" s="481"/>
      <c r="F27" s="414"/>
      <c r="G27" s="481"/>
    </row>
    <row r="28" spans="1:7">
      <c r="A28" s="199" t="s">
        <v>338</v>
      </c>
      <c r="B28" s="218"/>
      <c r="C28" s="219"/>
      <c r="D28" s="218"/>
      <c r="E28" s="219"/>
      <c r="F28" s="220"/>
      <c r="G28" s="219"/>
    </row>
    <row r="31" spans="1:7">
      <c r="A31" s="196"/>
    </row>
    <row r="32" spans="1:7">
      <c r="A32" s="197"/>
    </row>
    <row r="33" spans="1:1">
      <c r="A33" s="217"/>
    </row>
    <row r="34" spans="1:1">
      <c r="A34" s="197"/>
    </row>
    <row r="35" spans="1:1">
      <c r="A35" s="197"/>
    </row>
    <row r="36" spans="1:1">
      <c r="A36" s="217"/>
    </row>
  </sheetData>
  <mergeCells count="18">
    <mergeCell ref="B10:C10"/>
    <mergeCell ref="D10:E10"/>
    <mergeCell ref="F10:G10"/>
    <mergeCell ref="A12:A22"/>
    <mergeCell ref="A7:A8"/>
    <mergeCell ref="B7:C8"/>
    <mergeCell ref="D7:E8"/>
    <mergeCell ref="F7:G8"/>
    <mergeCell ref="B9:C9"/>
    <mergeCell ref="D9:E9"/>
    <mergeCell ref="F9:G9"/>
    <mergeCell ref="A1:G1"/>
    <mergeCell ref="A3:C3"/>
    <mergeCell ref="F3:G3"/>
    <mergeCell ref="A4:C4"/>
    <mergeCell ref="E4:E5"/>
    <mergeCell ref="F4:G5"/>
    <mergeCell ref="B5:C5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25"/>
  <sheetViews>
    <sheetView workbookViewId="0">
      <selection activeCell="C9" sqref="C9"/>
    </sheetView>
  </sheetViews>
  <sheetFormatPr baseColWidth="10" defaultColWidth="12" defaultRowHeight="13"/>
  <cols>
    <col min="1" max="1" width="39.5" style="186" customWidth="1"/>
    <col min="2" max="2" width="24.5" style="186" customWidth="1"/>
    <col min="3" max="3" width="26.5" style="186" customWidth="1"/>
    <col min="4" max="4" width="21.5" style="186" customWidth="1"/>
    <col min="5" max="16384" width="12" style="186"/>
  </cols>
  <sheetData>
    <row r="1" spans="1:4" ht="18.5">
      <c r="A1" s="929" t="s">
        <v>699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/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/>
    </row>
    <row r="5" spans="1:4" ht="15" customHeight="1">
      <c r="A5" s="186" t="s">
        <v>490</v>
      </c>
      <c r="B5" s="410"/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1012" t="s">
        <v>752</v>
      </c>
      <c r="D7" s="1013" t="s">
        <v>625</v>
      </c>
    </row>
    <row r="8" spans="1:4" ht="25.15" customHeight="1">
      <c r="A8" s="984"/>
      <c r="B8" s="988"/>
      <c r="C8" s="1012"/>
      <c r="D8" s="1013"/>
    </row>
    <row r="9" spans="1:4" ht="26">
      <c r="A9" s="333" t="s">
        <v>700</v>
      </c>
      <c r="B9" s="487"/>
      <c r="C9" s="512"/>
      <c r="D9" s="512"/>
    </row>
    <row r="10" spans="1:4">
      <c r="A10" s="333" t="s">
        <v>701</v>
      </c>
      <c r="B10" s="487"/>
      <c r="C10" s="512"/>
      <c r="D10" s="512"/>
    </row>
    <row r="11" spans="1:4">
      <c r="A11" s="333" t="s">
        <v>702</v>
      </c>
      <c r="B11" s="487"/>
      <c r="C11" s="512"/>
      <c r="D11" s="512"/>
    </row>
    <row r="12" spans="1:4">
      <c r="A12" s="333" t="s">
        <v>703</v>
      </c>
      <c r="B12" s="487"/>
      <c r="C12" s="512"/>
      <c r="D12" s="512"/>
    </row>
    <row r="13" spans="1:4">
      <c r="A13" s="333" t="s">
        <v>704</v>
      </c>
      <c r="B13" s="487"/>
      <c r="C13" s="512"/>
      <c r="D13" s="512"/>
    </row>
    <row r="14" spans="1:4">
      <c r="A14" s="333" t="s">
        <v>604</v>
      </c>
      <c r="B14" s="487"/>
      <c r="C14" s="512"/>
      <c r="D14" s="512"/>
    </row>
    <row r="15" spans="1:4">
      <c r="A15" s="333" t="s">
        <v>705</v>
      </c>
      <c r="B15" s="487"/>
      <c r="C15" s="512"/>
      <c r="D15" s="512"/>
    </row>
    <row r="16" spans="1:4">
      <c r="A16" s="348" t="s">
        <v>641</v>
      </c>
      <c r="B16" s="321"/>
      <c r="C16" s="222"/>
      <c r="D16" s="222"/>
    </row>
    <row r="17" spans="1:4">
      <c r="A17" s="333" t="s">
        <v>706</v>
      </c>
      <c r="B17" s="487"/>
      <c r="C17" s="512"/>
      <c r="D17" s="512"/>
    </row>
    <row r="18" spans="1:4">
      <c r="A18" s="333"/>
      <c r="B18" s="487"/>
      <c r="C18" s="512"/>
      <c r="D18" s="512"/>
    </row>
    <row r="19" spans="1:4">
      <c r="A19" s="349" t="s">
        <v>114</v>
      </c>
      <c r="B19" s="484"/>
      <c r="C19" s="515"/>
      <c r="D19" s="515"/>
    </row>
    <row r="20" spans="1:4">
      <c r="A20" s="350" t="s">
        <v>529</v>
      </c>
    </row>
    <row r="21" spans="1:4">
      <c r="A21" s="197" t="s">
        <v>707</v>
      </c>
    </row>
    <row r="22" spans="1:4">
      <c r="A22" s="197" t="s">
        <v>708</v>
      </c>
    </row>
    <row r="23" spans="1:4">
      <c r="A23" s="217" t="s">
        <v>709</v>
      </c>
    </row>
    <row r="24" spans="1:4">
      <c r="A24" s="197" t="s">
        <v>710</v>
      </c>
    </row>
    <row r="25" spans="1:4">
      <c r="A25" s="197" t="s">
        <v>662</v>
      </c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19" xr:uid="{00000000-0002-0000-15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D22"/>
  <sheetViews>
    <sheetView workbookViewId="0">
      <selection activeCell="C9" sqref="C9"/>
    </sheetView>
  </sheetViews>
  <sheetFormatPr baseColWidth="10" defaultColWidth="12" defaultRowHeight="13"/>
  <cols>
    <col min="1" max="1" width="39.5" style="186" customWidth="1"/>
    <col min="2" max="2" width="20" style="186" customWidth="1"/>
    <col min="3" max="4" width="19.796875" style="186" customWidth="1"/>
    <col min="5" max="16384" width="12" style="186"/>
  </cols>
  <sheetData>
    <row r="1" spans="1:4" ht="18.5">
      <c r="A1" s="929" t="s">
        <v>711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985" t="s">
        <v>752</v>
      </c>
      <c r="D7" s="996" t="s">
        <v>625</v>
      </c>
    </row>
    <row r="8" spans="1:4" ht="25.15" customHeight="1">
      <c r="A8" s="984"/>
      <c r="B8" s="988"/>
      <c r="C8" s="988"/>
      <c r="D8" s="998"/>
    </row>
    <row r="9" spans="1:4">
      <c r="A9" s="333" t="s">
        <v>712</v>
      </c>
      <c r="B9" s="487"/>
      <c r="C9" s="487"/>
      <c r="D9" s="488"/>
    </row>
    <row r="10" spans="1:4">
      <c r="A10" s="333" t="s">
        <v>713</v>
      </c>
      <c r="B10" s="487"/>
      <c r="C10" s="487"/>
      <c r="D10" s="488"/>
    </row>
    <row r="11" spans="1:4">
      <c r="A11" s="333" t="s">
        <v>714</v>
      </c>
      <c r="B11" s="487"/>
      <c r="C11" s="487"/>
      <c r="D11" s="488"/>
    </row>
    <row r="12" spans="1:4">
      <c r="A12" s="333" t="s">
        <v>715</v>
      </c>
      <c r="B12" s="487"/>
      <c r="C12" s="487"/>
      <c r="D12" s="488"/>
    </row>
    <row r="13" spans="1:4">
      <c r="A13" s="333" t="s">
        <v>716</v>
      </c>
      <c r="B13" s="487"/>
      <c r="C13" s="487"/>
      <c r="D13" s="488"/>
    </row>
    <row r="14" spans="1:4">
      <c r="A14" s="333" t="s">
        <v>717</v>
      </c>
      <c r="B14" s="487"/>
      <c r="C14" s="487"/>
      <c r="D14" s="488"/>
    </row>
    <row r="15" spans="1:4">
      <c r="A15" s="348" t="s">
        <v>718</v>
      </c>
      <c r="B15" s="321"/>
      <c r="C15" s="321"/>
      <c r="D15" s="216"/>
    </row>
    <row r="16" spans="1:4">
      <c r="A16" s="333" t="s">
        <v>719</v>
      </c>
      <c r="B16" s="487"/>
      <c r="C16" s="487"/>
      <c r="D16" s="488"/>
    </row>
    <row r="17" spans="1:4">
      <c r="A17" s="333"/>
      <c r="B17" s="487"/>
      <c r="C17" s="487"/>
      <c r="D17" s="488"/>
    </row>
    <row r="18" spans="1:4" ht="22.9" customHeight="1">
      <c r="A18" s="349" t="s">
        <v>114</v>
      </c>
      <c r="B18" s="484"/>
      <c r="C18" s="484"/>
      <c r="D18" s="485"/>
    </row>
    <row r="19" spans="1:4">
      <c r="A19" s="196" t="s">
        <v>529</v>
      </c>
    </row>
    <row r="20" spans="1:4">
      <c r="A20" s="197" t="s">
        <v>720</v>
      </c>
    </row>
    <row r="21" spans="1:4">
      <c r="A21" s="197" t="s">
        <v>662</v>
      </c>
    </row>
    <row r="22" spans="1:4">
      <c r="A22" s="217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18" xr:uid="{00000000-0002-0000-16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D33"/>
  <sheetViews>
    <sheetView topLeftCell="A4" workbookViewId="0">
      <selection activeCell="B15" sqref="B15:D21"/>
    </sheetView>
  </sheetViews>
  <sheetFormatPr baseColWidth="10" defaultColWidth="12" defaultRowHeight="13"/>
  <cols>
    <col min="1" max="1" width="39.5" style="186" customWidth="1"/>
    <col min="2" max="2" width="21.5" style="186" customWidth="1"/>
    <col min="3" max="3" width="18.796875" style="186" customWidth="1"/>
    <col min="4" max="4" width="22.5" style="186" customWidth="1"/>
    <col min="5" max="16384" width="12" style="186"/>
  </cols>
  <sheetData>
    <row r="1" spans="1:4" ht="18.5">
      <c r="A1" s="929" t="s">
        <v>721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985" t="s">
        <v>752</v>
      </c>
      <c r="D7" s="996" t="s">
        <v>625</v>
      </c>
    </row>
    <row r="8" spans="1:4" ht="25.15" customHeight="1">
      <c r="A8" s="984"/>
      <c r="B8" s="988"/>
      <c r="C8" s="988"/>
      <c r="D8" s="998"/>
    </row>
    <row r="9" spans="1:4">
      <c r="A9" s="333" t="s">
        <v>722</v>
      </c>
      <c r="B9" s="374"/>
      <c r="C9" s="374"/>
      <c r="D9" s="382"/>
    </row>
    <row r="10" spans="1:4">
      <c r="A10" s="333" t="s">
        <v>723</v>
      </c>
      <c r="B10" s="487"/>
      <c r="C10" s="487"/>
      <c r="D10" s="512"/>
    </row>
    <row r="11" spans="1:4">
      <c r="A11" s="333" t="s">
        <v>724</v>
      </c>
      <c r="B11" s="487"/>
      <c r="C11" s="487"/>
      <c r="D11" s="512"/>
    </row>
    <row r="12" spans="1:4">
      <c r="A12" s="333" t="s">
        <v>725</v>
      </c>
      <c r="B12" s="487"/>
      <c r="C12" s="487"/>
      <c r="D12" s="512"/>
    </row>
    <row r="13" spans="1:4">
      <c r="A13" s="333" t="s">
        <v>726</v>
      </c>
      <c r="B13" s="487"/>
      <c r="C13" s="487"/>
      <c r="D13" s="512"/>
    </row>
    <row r="14" spans="1:4">
      <c r="A14" s="333" t="s">
        <v>727</v>
      </c>
      <c r="B14" s="487"/>
      <c r="C14" s="487"/>
      <c r="D14" s="512"/>
    </row>
    <row r="15" spans="1:4">
      <c r="A15" s="333" t="s">
        <v>728</v>
      </c>
      <c r="B15" s="694"/>
      <c r="C15" s="694">
        <v>273123</v>
      </c>
      <c r="D15" s="695">
        <v>-100</v>
      </c>
    </row>
    <row r="16" spans="1:4">
      <c r="A16" s="333" t="s">
        <v>729</v>
      </c>
      <c r="B16" s="694"/>
      <c r="C16" s="694"/>
      <c r="D16" s="695"/>
    </row>
    <row r="17" spans="1:4">
      <c r="A17" s="333" t="s">
        <v>730</v>
      </c>
      <c r="B17" s="694"/>
      <c r="C17" s="694"/>
      <c r="D17" s="695"/>
    </row>
    <row r="18" spans="1:4">
      <c r="A18" s="333" t="s">
        <v>731</v>
      </c>
      <c r="B18" s="694">
        <v>818988</v>
      </c>
      <c r="C18" s="694">
        <v>285633</v>
      </c>
      <c r="D18" s="695">
        <v>187</v>
      </c>
    </row>
    <row r="19" spans="1:4">
      <c r="A19" s="333" t="s">
        <v>732</v>
      </c>
      <c r="B19" s="694"/>
      <c r="C19" s="694"/>
      <c r="D19" s="695"/>
    </row>
    <row r="20" spans="1:4">
      <c r="A20" s="333" t="s">
        <v>733</v>
      </c>
      <c r="B20" s="687"/>
      <c r="C20" s="687"/>
      <c r="D20" s="695"/>
    </row>
    <row r="21" spans="1:4">
      <c r="A21" s="348" t="s">
        <v>734</v>
      </c>
      <c r="B21" s="690">
        <f>+B18</f>
        <v>818988</v>
      </c>
      <c r="C21" s="690">
        <f>+C15+C18</f>
        <v>558756</v>
      </c>
      <c r="D21" s="696">
        <v>0.47</v>
      </c>
    </row>
    <row r="22" spans="1:4">
      <c r="A22" s="333" t="s">
        <v>735</v>
      </c>
      <c r="B22" s="487"/>
      <c r="C22" s="487"/>
      <c r="D22" s="512"/>
    </row>
    <row r="23" spans="1:4">
      <c r="A23" s="333"/>
      <c r="B23" s="487"/>
      <c r="C23" s="487"/>
      <c r="D23" s="512"/>
    </row>
    <row r="24" spans="1:4" ht="23.65" customHeight="1">
      <c r="A24" s="349" t="s">
        <v>114</v>
      </c>
      <c r="B24" s="378"/>
      <c r="C24" s="378"/>
      <c r="D24" s="517"/>
    </row>
    <row r="25" spans="1:4">
      <c r="A25" s="350" t="s">
        <v>529</v>
      </c>
    </row>
    <row r="26" spans="1:4">
      <c r="A26" s="197" t="s">
        <v>736</v>
      </c>
    </row>
    <row r="27" spans="1:4">
      <c r="A27" s="197" t="s">
        <v>737</v>
      </c>
    </row>
    <row r="28" spans="1:4">
      <c r="A28" s="197" t="s">
        <v>673</v>
      </c>
    </row>
    <row r="29" spans="1:4">
      <c r="A29" s="197" t="s">
        <v>738</v>
      </c>
    </row>
    <row r="30" spans="1:4">
      <c r="A30" s="197" t="s">
        <v>662</v>
      </c>
    </row>
    <row r="31" spans="1:4">
      <c r="A31" s="217"/>
    </row>
    <row r="32" spans="1:4">
      <c r="A32" s="196" t="s">
        <v>739</v>
      </c>
    </row>
    <row r="33" spans="1:1">
      <c r="A33" s="196" t="s">
        <v>740</v>
      </c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24" xr:uid="{00000000-0002-0000-17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33"/>
  <sheetViews>
    <sheetView workbookViewId="0">
      <selection activeCell="A22" sqref="A22:G30"/>
    </sheetView>
  </sheetViews>
  <sheetFormatPr baseColWidth="10" defaultColWidth="12" defaultRowHeight="13"/>
  <cols>
    <col min="1" max="1" width="39.5" style="186" customWidth="1"/>
    <col min="2" max="2" width="9.5" style="186" bestFit="1" customWidth="1"/>
    <col min="3" max="3" width="11.296875" style="186" bestFit="1" customWidth="1"/>
    <col min="4" max="4" width="9.5" style="186" customWidth="1"/>
    <col min="5" max="7" width="13.69921875" style="186" customWidth="1"/>
    <col min="8" max="16384" width="12" style="186"/>
  </cols>
  <sheetData>
    <row r="1" spans="1:7" ht="18.5">
      <c r="A1" s="929" t="s">
        <v>741</v>
      </c>
      <c r="B1" s="929"/>
      <c r="C1" s="929"/>
      <c r="D1" s="929"/>
      <c r="E1" s="929"/>
      <c r="F1" s="929"/>
      <c r="G1" s="929"/>
    </row>
    <row r="2" spans="1:7" ht="8.15" customHeight="1"/>
    <row r="3" spans="1:7" ht="12.75" customHeight="1">
      <c r="A3" s="930" t="s">
        <v>487</v>
      </c>
      <c r="B3" s="930"/>
      <c r="C3" s="930"/>
      <c r="E3" s="198" t="s">
        <v>488</v>
      </c>
      <c r="F3" s="945">
        <f>+'Note 1'!E3</f>
        <v>45657</v>
      </c>
      <c r="G3" s="945"/>
    </row>
    <row r="4" spans="1:7" ht="15" customHeight="1">
      <c r="A4" s="942" t="str">
        <f>+'Note 1'!A4</f>
        <v>SOCIETE DES MINES DU SENEGAL - SA</v>
      </c>
      <c r="B4" s="942"/>
      <c r="C4" s="942"/>
      <c r="E4" s="946" t="s">
        <v>489</v>
      </c>
      <c r="F4" s="947">
        <f>+'Note 1'!E4</f>
        <v>12</v>
      </c>
      <c r="G4" s="947"/>
    </row>
    <row r="5" spans="1:7" ht="15" customHeight="1">
      <c r="A5" s="186" t="s">
        <v>490</v>
      </c>
      <c r="B5" s="949" t="str">
        <f>+'Note 1'!B5</f>
        <v>0086501962V3</v>
      </c>
      <c r="C5" s="949"/>
      <c r="E5" s="946"/>
      <c r="F5" s="948"/>
      <c r="G5" s="948"/>
    </row>
    <row r="6" spans="1:7" ht="8.15" customHeight="1"/>
    <row r="7" spans="1:7" ht="25.15" customHeight="1">
      <c r="A7" s="936" t="s">
        <v>340</v>
      </c>
      <c r="B7" s="964" t="s">
        <v>742</v>
      </c>
      <c r="C7" s="985" t="s">
        <v>743</v>
      </c>
      <c r="D7" s="987"/>
      <c r="E7" s="983" t="s">
        <v>744</v>
      </c>
      <c r="F7" s="983" t="s">
        <v>745</v>
      </c>
      <c r="G7" s="964" t="s">
        <v>746</v>
      </c>
    </row>
    <row r="8" spans="1:7" ht="25.15" customHeight="1">
      <c r="A8" s="984"/>
      <c r="B8" s="957"/>
      <c r="C8" s="988"/>
      <c r="D8" s="990"/>
      <c r="E8" s="960"/>
      <c r="F8" s="960"/>
      <c r="G8" s="957"/>
    </row>
    <row r="9" spans="1:7" ht="25.5" customHeight="1">
      <c r="A9" s="333" t="s">
        <v>747</v>
      </c>
      <c r="B9" s="189"/>
      <c r="C9" s="991"/>
      <c r="D9" s="993"/>
      <c r="E9" s="189"/>
      <c r="F9" s="189"/>
      <c r="G9" s="189"/>
    </row>
    <row r="10" spans="1:7" ht="25.5" customHeight="1">
      <c r="A10" s="333"/>
      <c r="B10" s="189"/>
      <c r="C10" s="991"/>
      <c r="D10" s="993"/>
      <c r="E10" s="189"/>
      <c r="F10" s="189"/>
      <c r="G10" s="189"/>
    </row>
    <row r="11" spans="1:7" ht="25.5" customHeight="1">
      <c r="A11" s="333"/>
      <c r="B11" s="189"/>
      <c r="C11" s="991"/>
      <c r="D11" s="993"/>
      <c r="E11" s="189"/>
      <c r="F11" s="189"/>
      <c r="G11" s="189"/>
    </row>
    <row r="12" spans="1:7" ht="25.5" customHeight="1">
      <c r="A12" s="333" t="s">
        <v>748</v>
      </c>
      <c r="B12" s="189"/>
      <c r="C12" s="991"/>
      <c r="D12" s="993"/>
      <c r="E12" s="189"/>
      <c r="F12" s="189"/>
      <c r="G12" s="189"/>
    </row>
    <row r="13" spans="1:7" ht="25.5" customHeight="1">
      <c r="A13" s="333"/>
      <c r="B13" s="189"/>
      <c r="C13" s="991"/>
      <c r="D13" s="993"/>
      <c r="E13" s="189"/>
      <c r="F13" s="189"/>
      <c r="G13" s="189"/>
    </row>
    <row r="14" spans="1:7" ht="25.5" customHeight="1">
      <c r="A14" s="334"/>
      <c r="B14" s="189"/>
      <c r="C14" s="991"/>
      <c r="D14" s="993"/>
      <c r="E14" s="189"/>
      <c r="F14" s="189"/>
      <c r="G14" s="189"/>
    </row>
    <row r="15" spans="1:7">
      <c r="A15" s="350" t="s">
        <v>529</v>
      </c>
    </row>
    <row r="16" spans="1:7">
      <c r="A16" s="197" t="s">
        <v>749</v>
      </c>
    </row>
    <row r="17" spans="1:7">
      <c r="A17" s="197"/>
    </row>
    <row r="18" spans="1:7">
      <c r="A18" s="215"/>
    </row>
    <row r="20" spans="1:7" ht="18.5">
      <c r="A20" s="994" t="s">
        <v>750</v>
      </c>
      <c r="B20" s="994"/>
      <c r="C20" s="994"/>
      <c r="D20" s="994"/>
      <c r="E20" s="994"/>
      <c r="F20" s="994"/>
      <c r="G20" s="994"/>
    </row>
    <row r="22" spans="1:7" ht="25.15" customHeight="1">
      <c r="A22" s="936" t="s">
        <v>340</v>
      </c>
      <c r="B22" s="985" t="s">
        <v>751</v>
      </c>
      <c r="C22" s="987"/>
      <c r="D22" s="985" t="s">
        <v>752</v>
      </c>
      <c r="E22" s="987"/>
      <c r="F22" s="995" t="s">
        <v>625</v>
      </c>
      <c r="G22" s="996"/>
    </row>
    <row r="23" spans="1:7" ht="25.15" customHeight="1">
      <c r="A23" s="984"/>
      <c r="B23" s="988"/>
      <c r="C23" s="990"/>
      <c r="D23" s="988"/>
      <c r="E23" s="990"/>
      <c r="F23" s="997"/>
      <c r="G23" s="998"/>
    </row>
    <row r="24" spans="1:7" ht="26">
      <c r="A24" s="188" t="s">
        <v>753</v>
      </c>
      <c r="B24" s="999"/>
      <c r="C24" s="1000"/>
      <c r="D24" s="999"/>
      <c r="E24" s="1000"/>
      <c r="F24" s="1014"/>
      <c r="G24" s="1000"/>
    </row>
    <row r="25" spans="1:7">
      <c r="A25" s="188"/>
      <c r="B25" s="999"/>
      <c r="C25" s="1000"/>
      <c r="D25" s="999"/>
      <c r="E25" s="1000"/>
      <c r="F25" s="1014"/>
      <c r="G25" s="1000"/>
    </row>
    <row r="26" spans="1:7">
      <c r="A26" s="188"/>
      <c r="B26" s="999"/>
      <c r="C26" s="1000"/>
      <c r="D26" s="999"/>
      <c r="E26" s="1000"/>
      <c r="F26" s="1014"/>
      <c r="G26" s="1000"/>
    </row>
    <row r="27" spans="1:7" ht="26">
      <c r="A27" s="188" t="s">
        <v>754</v>
      </c>
      <c r="B27" s="999"/>
      <c r="C27" s="1000"/>
      <c r="D27" s="999"/>
      <c r="E27" s="1000"/>
      <c r="F27" s="1014"/>
      <c r="G27" s="1000"/>
    </row>
    <row r="28" spans="1:7">
      <c r="A28" s="188"/>
      <c r="B28" s="999"/>
      <c r="C28" s="1000"/>
      <c r="D28" s="999"/>
      <c r="E28" s="1000"/>
      <c r="F28" s="1014"/>
      <c r="G28" s="1000"/>
    </row>
    <row r="29" spans="1:7">
      <c r="A29" s="188"/>
      <c r="B29" s="999"/>
      <c r="C29" s="1000"/>
      <c r="D29" s="999"/>
      <c r="E29" s="1000"/>
      <c r="F29" s="1014"/>
      <c r="G29" s="1000"/>
    </row>
    <row r="30" spans="1:7">
      <c r="A30" s="199" t="s">
        <v>114</v>
      </c>
      <c r="B30" s="1007"/>
      <c r="C30" s="1008"/>
      <c r="D30" s="1007"/>
      <c r="E30" s="1008"/>
      <c r="F30" s="1018"/>
      <c r="G30" s="1008"/>
    </row>
    <row r="31" spans="1:7">
      <c r="A31" s="196" t="s">
        <v>529</v>
      </c>
    </row>
    <row r="32" spans="1:7">
      <c r="A32" s="197" t="s">
        <v>749</v>
      </c>
    </row>
    <row r="33" spans="1:1">
      <c r="A33" s="197"/>
    </row>
  </sheetData>
  <mergeCells count="45"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4:C24"/>
    <mergeCell ref="D24:E24"/>
    <mergeCell ref="F24:G24"/>
    <mergeCell ref="C9:D9"/>
    <mergeCell ref="C10:D10"/>
    <mergeCell ref="C11:D11"/>
    <mergeCell ref="C12:D12"/>
    <mergeCell ref="C13:D13"/>
    <mergeCell ref="C14:D14"/>
    <mergeCell ref="A20:G20"/>
    <mergeCell ref="A22:A23"/>
    <mergeCell ref="B22:C23"/>
    <mergeCell ref="D22:E23"/>
    <mergeCell ref="F22:G23"/>
    <mergeCell ref="G7:G8"/>
    <mergeCell ref="A1:G1"/>
    <mergeCell ref="A3:C3"/>
    <mergeCell ref="F3:G3"/>
    <mergeCell ref="A4:C4"/>
    <mergeCell ref="E4:E5"/>
    <mergeCell ref="F4:G5"/>
    <mergeCell ref="B5:C5"/>
    <mergeCell ref="A7:A8"/>
    <mergeCell ref="B7:B8"/>
    <mergeCell ref="C7:D8"/>
    <mergeCell ref="E7:E8"/>
    <mergeCell ref="F7:F8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G25"/>
  <sheetViews>
    <sheetView workbookViewId="0">
      <selection activeCell="G7" sqref="G7"/>
    </sheetView>
  </sheetViews>
  <sheetFormatPr baseColWidth="10" defaultColWidth="12" defaultRowHeight="13"/>
  <cols>
    <col min="1" max="1" width="39.5" style="186" customWidth="1"/>
    <col min="2" max="2" width="9.5" style="186" bestFit="1" customWidth="1"/>
    <col min="3" max="4" width="9.5" style="186" customWidth="1"/>
    <col min="5" max="5" width="11.19921875" style="186" customWidth="1"/>
    <col min="6" max="6" width="14.796875" style="186" customWidth="1"/>
    <col min="7" max="7" width="19.296875" style="186" customWidth="1"/>
    <col min="8" max="16384" width="12" style="186"/>
  </cols>
  <sheetData>
    <row r="1" spans="1:7" ht="18.5">
      <c r="A1" s="929" t="s">
        <v>755</v>
      </c>
      <c r="B1" s="929"/>
      <c r="C1" s="929"/>
      <c r="D1" s="929"/>
      <c r="E1" s="929"/>
      <c r="F1" s="929"/>
      <c r="G1" s="929"/>
    </row>
    <row r="2" spans="1:7" ht="8.15" customHeight="1"/>
    <row r="3" spans="1:7" ht="12.75" customHeight="1">
      <c r="A3" s="930" t="s">
        <v>487</v>
      </c>
      <c r="B3" s="930"/>
      <c r="C3" s="930"/>
      <c r="E3" s="198" t="s">
        <v>488</v>
      </c>
      <c r="F3" s="945">
        <f>+'Note 1'!E3</f>
        <v>45657</v>
      </c>
      <c r="G3" s="945"/>
    </row>
    <row r="4" spans="1:7" ht="15" customHeight="1">
      <c r="A4" s="942" t="str">
        <f>+'Note 1'!A4</f>
        <v>SOCIETE DES MINES DU SENEGAL - SA</v>
      </c>
      <c r="B4" s="942"/>
      <c r="C4" s="942"/>
      <c r="E4" s="946" t="s">
        <v>489</v>
      </c>
      <c r="F4" s="947">
        <f>+'Note 1'!E4</f>
        <v>12</v>
      </c>
      <c r="G4" s="947"/>
    </row>
    <row r="5" spans="1:7" ht="15" customHeight="1">
      <c r="A5" s="186" t="s">
        <v>490</v>
      </c>
      <c r="B5" s="949" t="str">
        <f>+'Note 1'!B5</f>
        <v>0086501962V3</v>
      </c>
      <c r="C5" s="949"/>
      <c r="E5" s="946"/>
      <c r="F5" s="948"/>
      <c r="G5" s="948"/>
    </row>
    <row r="6" spans="1:7" ht="8.15" customHeight="1"/>
    <row r="7" spans="1:7" ht="25.5" customHeight="1">
      <c r="E7" s="1021" t="s">
        <v>756</v>
      </c>
      <c r="F7" s="1021"/>
      <c r="G7" s="221"/>
    </row>
    <row r="8" spans="1:7" ht="25.15" customHeight="1">
      <c r="A8" s="936" t="s">
        <v>757</v>
      </c>
      <c r="B8" s="1022" t="s">
        <v>758</v>
      </c>
      <c r="C8" s="985" t="s">
        <v>759</v>
      </c>
      <c r="D8" s="987"/>
      <c r="E8" s="983" t="s">
        <v>760</v>
      </c>
      <c r="F8" s="983" t="s">
        <v>761</v>
      </c>
      <c r="G8" s="983" t="s">
        <v>762</v>
      </c>
    </row>
    <row r="9" spans="1:7" ht="25.15" customHeight="1">
      <c r="A9" s="984"/>
      <c r="B9" s="972"/>
      <c r="C9" s="988"/>
      <c r="D9" s="990"/>
      <c r="E9" s="960"/>
      <c r="F9" s="960"/>
      <c r="G9" s="960"/>
    </row>
    <row r="10" spans="1:7" ht="25.5" customHeight="1">
      <c r="A10" s="697" t="s">
        <v>1537</v>
      </c>
      <c r="B10" s="664"/>
      <c r="C10" s="1019" t="s">
        <v>1538</v>
      </c>
      <c r="D10" s="1020"/>
      <c r="E10" s="664">
        <v>1000</v>
      </c>
      <c r="F10" s="698">
        <v>10000000</v>
      </c>
      <c r="G10" s="189"/>
    </row>
    <row r="11" spans="1:7" ht="25.5" customHeight="1">
      <c r="A11" s="697"/>
      <c r="B11" s="664"/>
      <c r="C11" s="1019"/>
      <c r="D11" s="1020"/>
      <c r="E11" s="664"/>
      <c r="F11" s="670"/>
      <c r="G11" s="189"/>
    </row>
    <row r="12" spans="1:7" ht="25.5" customHeight="1">
      <c r="A12" s="697"/>
      <c r="B12" s="664"/>
      <c r="C12" s="1019"/>
      <c r="D12" s="1020"/>
      <c r="E12" s="664"/>
      <c r="F12" s="670"/>
      <c r="G12" s="189"/>
    </row>
    <row r="13" spans="1:7" ht="25.5" customHeight="1">
      <c r="A13" s="697"/>
      <c r="B13" s="664"/>
      <c r="C13" s="1019"/>
      <c r="D13" s="1020"/>
      <c r="E13" s="664"/>
      <c r="F13" s="670"/>
      <c r="G13" s="189"/>
    </row>
    <row r="14" spans="1:7" ht="25.5" customHeight="1">
      <c r="A14" s="697"/>
      <c r="B14" s="664"/>
      <c r="C14" s="1019"/>
      <c r="D14" s="1020"/>
      <c r="E14" s="664"/>
      <c r="F14" s="670"/>
      <c r="G14" s="189"/>
    </row>
    <row r="15" spans="1:7" ht="25.5" customHeight="1">
      <c r="A15" s="697"/>
      <c r="B15" s="664"/>
      <c r="C15" s="1019"/>
      <c r="D15" s="1020"/>
      <c r="E15" s="664"/>
      <c r="F15" s="670"/>
      <c r="G15" s="189"/>
    </row>
    <row r="16" spans="1:7" ht="25.5" customHeight="1">
      <c r="A16" s="697"/>
      <c r="B16" s="664"/>
      <c r="C16" s="1019"/>
      <c r="D16" s="1020"/>
      <c r="E16" s="664"/>
      <c r="F16" s="670"/>
      <c r="G16" s="189"/>
    </row>
    <row r="17" spans="1:7" ht="25.5" customHeight="1">
      <c r="A17" s="697"/>
      <c r="B17" s="664"/>
      <c r="C17" s="1019"/>
      <c r="D17" s="1020"/>
      <c r="E17" s="664"/>
      <c r="F17" s="670"/>
      <c r="G17" s="189"/>
    </row>
    <row r="18" spans="1:7" ht="25.5" customHeight="1">
      <c r="A18" s="699" t="s">
        <v>763</v>
      </c>
      <c r="B18" s="700"/>
      <c r="C18" s="1023"/>
      <c r="D18" s="1024"/>
      <c r="E18" s="700"/>
      <c r="F18" s="670"/>
      <c r="G18" s="190"/>
    </row>
    <row r="19" spans="1:7" ht="25.5" customHeight="1" thickBot="1">
      <c r="A19" s="701"/>
      <c r="B19" s="702"/>
      <c r="C19" s="1025"/>
      <c r="D19" s="1025"/>
      <c r="E19" s="703" t="s">
        <v>114</v>
      </c>
      <c r="F19" s="704">
        <v>10000000</v>
      </c>
      <c r="G19" s="189"/>
    </row>
    <row r="20" spans="1:7">
      <c r="A20" s="350" t="s">
        <v>529</v>
      </c>
    </row>
    <row r="21" spans="1:7">
      <c r="A21" s="197" t="s">
        <v>764</v>
      </c>
    </row>
    <row r="22" spans="1:7">
      <c r="A22" s="197" t="s">
        <v>765</v>
      </c>
    </row>
    <row r="23" spans="1:7">
      <c r="A23" s="197" t="s">
        <v>766</v>
      </c>
    </row>
    <row r="24" spans="1:7">
      <c r="A24" s="197" t="s">
        <v>767</v>
      </c>
    </row>
    <row r="25" spans="1:7">
      <c r="A25" s="197" t="s">
        <v>768</v>
      </c>
    </row>
  </sheetData>
  <mergeCells count="24">
    <mergeCell ref="C15:D15"/>
    <mergeCell ref="C16:D16"/>
    <mergeCell ref="C17:D17"/>
    <mergeCell ref="C18:D18"/>
    <mergeCell ref="C19:D19"/>
    <mergeCell ref="G8:G9"/>
    <mergeCell ref="C10:D10"/>
    <mergeCell ref="C11:D11"/>
    <mergeCell ref="C12:D12"/>
    <mergeCell ref="C13:D13"/>
    <mergeCell ref="C14:D14"/>
    <mergeCell ref="E7:F7"/>
    <mergeCell ref="A8:A9"/>
    <mergeCell ref="B8:B9"/>
    <mergeCell ref="C8:D9"/>
    <mergeCell ref="E8:E9"/>
    <mergeCell ref="F8:F9"/>
    <mergeCell ref="A1:G1"/>
    <mergeCell ref="A3:C3"/>
    <mergeCell ref="F3:G3"/>
    <mergeCell ref="A4:C4"/>
    <mergeCell ref="E4:E5"/>
    <mergeCell ref="F4:G5"/>
    <mergeCell ref="B5:C5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G31"/>
  <sheetViews>
    <sheetView workbookViewId="0">
      <selection activeCell="A7" sqref="A7:G26"/>
    </sheetView>
  </sheetViews>
  <sheetFormatPr baseColWidth="10" defaultColWidth="12" defaultRowHeight="13"/>
  <cols>
    <col min="1" max="1" width="39.5" style="186" customWidth="1"/>
    <col min="2" max="2" width="9.5" style="186" bestFit="1" customWidth="1"/>
    <col min="3" max="3" width="11.296875" style="186" bestFit="1" customWidth="1"/>
    <col min="4" max="4" width="9.5" style="186" customWidth="1"/>
    <col min="5" max="7" width="13.69921875" style="186" customWidth="1"/>
    <col min="8" max="16384" width="12" style="186"/>
  </cols>
  <sheetData>
    <row r="1" spans="1:7" ht="18.5">
      <c r="A1" s="929" t="s">
        <v>769</v>
      </c>
      <c r="B1" s="929"/>
      <c r="C1" s="929"/>
      <c r="D1" s="929"/>
      <c r="E1" s="929"/>
      <c r="F1" s="929"/>
      <c r="G1" s="929"/>
    </row>
    <row r="2" spans="1:7" ht="8.15" customHeight="1"/>
    <row r="3" spans="1:7" ht="12.75" customHeight="1">
      <c r="A3" s="930" t="s">
        <v>487</v>
      </c>
      <c r="B3" s="930"/>
      <c r="C3" s="930"/>
      <c r="E3" s="201" t="s">
        <v>488</v>
      </c>
      <c r="F3" s="945">
        <f>+'Note 1'!E3</f>
        <v>45657</v>
      </c>
      <c r="G3" s="945"/>
    </row>
    <row r="4" spans="1:7" ht="15" customHeight="1">
      <c r="A4" s="942" t="str">
        <f>+'Note 1'!A4</f>
        <v>SOCIETE DES MINES DU SENEGAL - SA</v>
      </c>
      <c r="B4" s="942"/>
      <c r="C4" s="942"/>
      <c r="E4" s="946" t="s">
        <v>489</v>
      </c>
      <c r="F4" s="947">
        <f>+'Note 1'!E4</f>
        <v>12</v>
      </c>
      <c r="G4" s="947"/>
    </row>
    <row r="5" spans="1:7" ht="15" customHeight="1">
      <c r="A5" s="186" t="s">
        <v>490</v>
      </c>
      <c r="B5" s="949" t="str">
        <f>+'Note 1'!B5</f>
        <v>0086501962V3</v>
      </c>
      <c r="C5" s="949"/>
      <c r="E5" s="946"/>
      <c r="F5" s="948"/>
      <c r="G5" s="948"/>
    </row>
    <row r="6" spans="1:7" ht="8.15" customHeight="1"/>
    <row r="7" spans="1:7" ht="25.15" customHeight="1">
      <c r="A7" s="936" t="s">
        <v>340</v>
      </c>
      <c r="B7" s="985" t="s">
        <v>593</v>
      </c>
      <c r="C7" s="987"/>
      <c r="D7" s="985" t="s">
        <v>594</v>
      </c>
      <c r="E7" s="987"/>
      <c r="F7" s="995" t="s">
        <v>770</v>
      </c>
      <c r="G7" s="996"/>
    </row>
    <row r="8" spans="1:7" ht="25.15" customHeight="1">
      <c r="A8" s="984"/>
      <c r="B8" s="988"/>
      <c r="C8" s="990"/>
      <c r="D8" s="988"/>
      <c r="E8" s="990"/>
      <c r="F8" s="997"/>
      <c r="G8" s="998"/>
    </row>
    <row r="9" spans="1:7">
      <c r="A9" s="333" t="s">
        <v>771</v>
      </c>
      <c r="B9" s="999"/>
      <c r="C9" s="1000"/>
      <c r="D9" s="999"/>
      <c r="E9" s="1000"/>
      <c r="F9" s="1014"/>
      <c r="G9" s="1000"/>
    </row>
    <row r="10" spans="1:7">
      <c r="A10" s="333" t="s">
        <v>772</v>
      </c>
      <c r="B10" s="999"/>
      <c r="C10" s="1000"/>
      <c r="D10" s="999"/>
      <c r="E10" s="1000"/>
      <c r="F10" s="1014"/>
      <c r="G10" s="1000"/>
    </row>
    <row r="11" spans="1:7">
      <c r="A11" s="333" t="s">
        <v>773</v>
      </c>
      <c r="B11" s="999"/>
      <c r="C11" s="1000"/>
      <c r="D11" s="999"/>
      <c r="E11" s="1000"/>
      <c r="F11" s="1014"/>
      <c r="G11" s="1000"/>
    </row>
    <row r="12" spans="1:7">
      <c r="A12" s="333" t="s">
        <v>774</v>
      </c>
      <c r="B12" s="999"/>
      <c r="C12" s="1000"/>
      <c r="D12" s="999"/>
      <c r="E12" s="1000"/>
      <c r="F12" s="1014"/>
      <c r="G12" s="1000"/>
    </row>
    <row r="13" spans="1:7">
      <c r="A13" s="333" t="s">
        <v>775</v>
      </c>
      <c r="B13" s="999"/>
      <c r="C13" s="1000"/>
      <c r="D13" s="999"/>
      <c r="E13" s="1000"/>
      <c r="F13" s="1014"/>
      <c r="G13" s="1000"/>
    </row>
    <row r="14" spans="1:7">
      <c r="A14" s="333"/>
      <c r="B14" s="999"/>
      <c r="C14" s="1000"/>
      <c r="D14" s="999"/>
      <c r="E14" s="1000"/>
      <c r="F14" s="1014"/>
      <c r="G14" s="1000"/>
    </row>
    <row r="15" spans="1:7">
      <c r="A15" s="348" t="s">
        <v>776</v>
      </c>
      <c r="B15" s="321"/>
      <c r="C15" s="216"/>
      <c r="D15" s="321"/>
      <c r="E15" s="216"/>
      <c r="F15" s="322"/>
      <c r="G15" s="216"/>
    </row>
    <row r="16" spans="1:7">
      <c r="A16" s="333" t="s">
        <v>777</v>
      </c>
      <c r="B16" s="999"/>
      <c r="C16" s="1000"/>
      <c r="D16" s="999"/>
      <c r="E16" s="1000"/>
      <c r="F16" s="1014"/>
      <c r="G16" s="1000"/>
    </row>
    <row r="17" spans="1:7">
      <c r="A17" s="333" t="s">
        <v>778</v>
      </c>
      <c r="B17" s="999"/>
      <c r="C17" s="1000"/>
      <c r="D17" s="999"/>
      <c r="E17" s="1000"/>
      <c r="F17" s="1014"/>
      <c r="G17" s="1000"/>
    </row>
    <row r="18" spans="1:7">
      <c r="A18" s="333" t="s">
        <v>779</v>
      </c>
      <c r="B18" s="999"/>
      <c r="C18" s="1000"/>
      <c r="D18" s="999"/>
      <c r="E18" s="1000"/>
      <c r="F18" s="1014"/>
      <c r="G18" s="1000"/>
    </row>
    <row r="19" spans="1:7" ht="26">
      <c r="A19" s="333" t="s">
        <v>780</v>
      </c>
      <c r="B19" s="999"/>
      <c r="C19" s="1000"/>
      <c r="D19" s="999"/>
      <c r="E19" s="1000"/>
      <c r="F19" s="1014"/>
      <c r="G19" s="1000"/>
    </row>
    <row r="20" spans="1:7">
      <c r="A20" s="333" t="s">
        <v>781</v>
      </c>
      <c r="B20" s="999"/>
      <c r="C20" s="1000"/>
      <c r="D20" s="999"/>
      <c r="E20" s="1000"/>
      <c r="F20" s="1014"/>
      <c r="G20" s="1000"/>
    </row>
    <row r="21" spans="1:7">
      <c r="A21" s="333"/>
      <c r="B21" s="999"/>
      <c r="C21" s="1000"/>
      <c r="D21" s="999"/>
      <c r="E21" s="1000"/>
      <c r="F21" s="1014"/>
      <c r="G21" s="1000"/>
    </row>
    <row r="22" spans="1:7">
      <c r="A22" s="348" t="s">
        <v>782</v>
      </c>
      <c r="B22" s="321"/>
      <c r="C22" s="216"/>
      <c r="D22" s="321"/>
      <c r="E22" s="216"/>
      <c r="F22" s="322"/>
      <c r="G22" s="216"/>
    </row>
    <row r="23" spans="1:7">
      <c r="A23" s="333"/>
      <c r="B23" s="999"/>
      <c r="C23" s="1000"/>
      <c r="D23" s="999"/>
      <c r="E23" s="1000"/>
      <c r="F23" s="1014"/>
      <c r="G23" s="1000"/>
    </row>
    <row r="24" spans="1:7">
      <c r="A24" s="352" t="s">
        <v>252</v>
      </c>
      <c r="B24" s="999"/>
      <c r="C24" s="1000"/>
      <c r="D24" s="999"/>
      <c r="E24" s="1000"/>
      <c r="F24" s="1014"/>
      <c r="G24" s="1000"/>
    </row>
    <row r="25" spans="1:7">
      <c r="A25" s="333"/>
      <c r="B25" s="999"/>
      <c r="C25" s="1000"/>
      <c r="D25" s="999"/>
      <c r="E25" s="1000"/>
      <c r="F25" s="1014"/>
      <c r="G25" s="1000"/>
    </row>
    <row r="26" spans="1:7">
      <c r="A26" s="349" t="s">
        <v>256</v>
      </c>
      <c r="B26" s="1007"/>
      <c r="C26" s="1008"/>
      <c r="D26" s="1007"/>
      <c r="E26" s="1008"/>
      <c r="F26" s="1018"/>
      <c r="G26" s="1008"/>
    </row>
    <row r="27" spans="1:7">
      <c r="A27" s="350" t="s">
        <v>529</v>
      </c>
    </row>
    <row r="28" spans="1:7">
      <c r="A28" s="197" t="s">
        <v>783</v>
      </c>
    </row>
    <row r="29" spans="1:7">
      <c r="A29" s="197" t="s">
        <v>784</v>
      </c>
    </row>
    <row r="30" spans="1:7">
      <c r="A30" s="197" t="s">
        <v>785</v>
      </c>
    </row>
    <row r="31" spans="1:7">
      <c r="A31" s="197" t="s">
        <v>786</v>
      </c>
    </row>
  </sheetData>
  <mergeCells count="59"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  <mergeCell ref="B21:C21"/>
    <mergeCell ref="D21:E21"/>
    <mergeCell ref="F21:G21"/>
    <mergeCell ref="B23:C23"/>
    <mergeCell ref="D23:E23"/>
    <mergeCell ref="F23:G23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4:C14"/>
    <mergeCell ref="D14:E14"/>
    <mergeCell ref="F14:G14"/>
    <mergeCell ref="B16:C16"/>
    <mergeCell ref="D16:E16"/>
    <mergeCell ref="F16:G16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A7:A8"/>
    <mergeCell ref="B7:C8"/>
    <mergeCell ref="D7:E8"/>
    <mergeCell ref="F7:G8"/>
    <mergeCell ref="B9:C9"/>
    <mergeCell ref="D9:E9"/>
    <mergeCell ref="F9:G9"/>
    <mergeCell ref="A1:G1"/>
    <mergeCell ref="A3:C3"/>
    <mergeCell ref="F3:G3"/>
    <mergeCell ref="A4:C4"/>
    <mergeCell ref="E4:E5"/>
    <mergeCell ref="F4:G5"/>
    <mergeCell ref="B5:C5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G26" xr:uid="{00000000-0002-0000-1A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32"/>
  <sheetViews>
    <sheetView workbookViewId="0">
      <selection activeCell="A30" sqref="A30:A31"/>
    </sheetView>
  </sheetViews>
  <sheetFormatPr baseColWidth="10" defaultColWidth="12" defaultRowHeight="13"/>
  <cols>
    <col min="1" max="1" width="35.796875" style="186" customWidth="1"/>
    <col min="2" max="2" width="6.19921875" style="186" bestFit="1" customWidth="1"/>
    <col min="3" max="8" width="11.296875" style="186" customWidth="1"/>
    <col min="9" max="16384" width="12" style="186"/>
  </cols>
  <sheetData>
    <row r="1" spans="1:8" ht="18.5">
      <c r="A1" s="929" t="s">
        <v>787</v>
      </c>
      <c r="B1" s="929"/>
      <c r="C1" s="929"/>
      <c r="D1" s="929"/>
      <c r="E1" s="929"/>
      <c r="F1" s="929"/>
      <c r="G1" s="929"/>
      <c r="H1" s="929"/>
    </row>
    <row r="2" spans="1:8" ht="8.15" customHeight="1"/>
    <row r="3" spans="1:8" ht="12.75" customHeight="1">
      <c r="A3" s="930" t="s">
        <v>487</v>
      </c>
      <c r="B3" s="930"/>
      <c r="C3" s="930"/>
      <c r="E3" s="198" t="s">
        <v>488</v>
      </c>
      <c r="F3" s="945">
        <f>+'Note 1'!E3</f>
        <v>45657</v>
      </c>
      <c r="G3" s="945"/>
    </row>
    <row r="4" spans="1:8" ht="15" customHeight="1">
      <c r="A4" s="942" t="str">
        <f>+'Note 1'!A4</f>
        <v>SOCIETE DES MINES DU SENEGAL - SA</v>
      </c>
      <c r="B4" s="942"/>
      <c r="C4" s="942"/>
      <c r="E4" s="946" t="s">
        <v>489</v>
      </c>
      <c r="F4" s="947">
        <f>+'Note 1'!E4</f>
        <v>12</v>
      </c>
      <c r="G4" s="947"/>
    </row>
    <row r="5" spans="1:8" ht="15" customHeight="1">
      <c r="A5" s="186" t="s">
        <v>490</v>
      </c>
      <c r="B5" s="949" t="str">
        <f>+'Note 1'!B5</f>
        <v>0086501962V3</v>
      </c>
      <c r="C5" s="949"/>
      <c r="E5" s="946"/>
      <c r="F5" s="948"/>
      <c r="G5" s="948"/>
    </row>
    <row r="6" spans="1:8" ht="8.15" customHeight="1"/>
    <row r="7" spans="1:8" ht="25.15" customHeight="1">
      <c r="A7" s="936" t="s">
        <v>340</v>
      </c>
      <c r="B7" s="964" t="s">
        <v>341</v>
      </c>
      <c r="C7" s="964" t="s">
        <v>1539</v>
      </c>
      <c r="D7" s="964" t="s">
        <v>752</v>
      </c>
      <c r="E7" s="983" t="s">
        <v>746</v>
      </c>
      <c r="F7" s="983" t="s">
        <v>595</v>
      </c>
      <c r="G7" s="983" t="s">
        <v>789</v>
      </c>
      <c r="H7" s="983" t="s">
        <v>790</v>
      </c>
    </row>
    <row r="8" spans="1:8" ht="25.15" customHeight="1">
      <c r="A8" s="984"/>
      <c r="B8" s="957"/>
      <c r="C8" s="957"/>
      <c r="D8" s="957"/>
      <c r="E8" s="960"/>
      <c r="F8" s="960"/>
      <c r="G8" s="960"/>
      <c r="H8" s="960"/>
    </row>
    <row r="9" spans="1:8">
      <c r="A9" s="333" t="s">
        <v>513</v>
      </c>
      <c r="B9" s="189"/>
      <c r="C9" s="665">
        <v>156724478</v>
      </c>
      <c r="D9" s="665">
        <v>129421651</v>
      </c>
      <c r="E9" s="665">
        <f>+C9-D9</f>
        <v>27302827</v>
      </c>
      <c r="F9" s="664">
        <v>21</v>
      </c>
      <c r="G9" s="189"/>
      <c r="H9" s="189"/>
    </row>
    <row r="10" spans="1:8">
      <c r="A10" s="333" t="s">
        <v>791</v>
      </c>
      <c r="B10" s="189"/>
      <c r="C10" s="665"/>
      <c r="D10" s="665"/>
      <c r="E10" s="665"/>
      <c r="F10" s="664"/>
      <c r="G10" s="189"/>
      <c r="H10" s="189"/>
    </row>
    <row r="11" spans="1:8">
      <c r="A11" s="333" t="s">
        <v>792</v>
      </c>
      <c r="B11" s="189"/>
      <c r="C11" s="664"/>
      <c r="D11" s="664"/>
      <c r="E11" s="664"/>
      <c r="F11" s="664"/>
      <c r="G11" s="189"/>
      <c r="H11" s="189"/>
    </row>
    <row r="12" spans="1:8" ht="26">
      <c r="A12" s="333" t="s">
        <v>793</v>
      </c>
      <c r="B12" s="189"/>
      <c r="C12" s="664"/>
      <c r="D12" s="664"/>
      <c r="E12" s="664"/>
      <c r="F12" s="664"/>
      <c r="G12" s="189"/>
      <c r="H12" s="189"/>
    </row>
    <row r="13" spans="1:8">
      <c r="A13" s="333" t="s">
        <v>794</v>
      </c>
      <c r="B13" s="189"/>
      <c r="C13" s="664"/>
      <c r="D13" s="664"/>
      <c r="E13" s="664"/>
      <c r="F13" s="664"/>
      <c r="G13" s="189"/>
      <c r="H13" s="189"/>
    </row>
    <row r="14" spans="1:8">
      <c r="A14" s="333" t="s">
        <v>795</v>
      </c>
      <c r="B14" s="189"/>
      <c r="C14" s="664"/>
      <c r="D14" s="664"/>
      <c r="E14" s="664"/>
      <c r="F14" s="664"/>
      <c r="G14" s="189"/>
      <c r="H14" s="189"/>
    </row>
    <row r="15" spans="1:8">
      <c r="A15" s="333" t="s">
        <v>514</v>
      </c>
      <c r="B15" s="189"/>
      <c r="C15" s="664"/>
      <c r="D15" s="664"/>
      <c r="E15" s="664"/>
      <c r="F15" s="664"/>
      <c r="G15" s="189"/>
      <c r="H15" s="189"/>
    </row>
    <row r="16" spans="1:8">
      <c r="A16" s="333" t="s">
        <v>496</v>
      </c>
      <c r="B16" s="189"/>
      <c r="C16" s="664"/>
      <c r="D16" s="664"/>
      <c r="E16" s="664"/>
      <c r="F16" s="664"/>
      <c r="G16" s="189"/>
      <c r="H16" s="189"/>
    </row>
    <row r="17" spans="1:8">
      <c r="A17" s="348" t="s">
        <v>796</v>
      </c>
      <c r="B17" s="222"/>
      <c r="C17" s="705">
        <f>+C9</f>
        <v>156724478</v>
      </c>
      <c r="D17" s="705">
        <f t="shared" ref="D17:F17" si="0">+D9</f>
        <v>129421651</v>
      </c>
      <c r="E17" s="705">
        <f t="shared" si="0"/>
        <v>27302827</v>
      </c>
      <c r="F17" s="705">
        <f t="shared" si="0"/>
        <v>21</v>
      </c>
      <c r="G17" s="222"/>
      <c r="H17" s="222"/>
    </row>
    <row r="18" spans="1:8">
      <c r="A18" s="333" t="s">
        <v>797</v>
      </c>
      <c r="B18" s="189"/>
      <c r="C18" s="664"/>
      <c r="D18" s="664"/>
      <c r="E18" s="664"/>
      <c r="F18" s="664"/>
      <c r="G18" s="189"/>
      <c r="H18" s="189"/>
    </row>
    <row r="19" spans="1:8">
      <c r="A19" s="333" t="s">
        <v>798</v>
      </c>
      <c r="B19" s="189"/>
      <c r="C19" s="664"/>
      <c r="D19" s="664"/>
      <c r="E19" s="664"/>
      <c r="F19" s="664"/>
      <c r="G19" s="189"/>
      <c r="H19" s="189"/>
    </row>
    <row r="20" spans="1:8">
      <c r="A20" s="333" t="s">
        <v>799</v>
      </c>
      <c r="B20" s="189" t="s">
        <v>800</v>
      </c>
      <c r="C20" s="664"/>
      <c r="D20" s="664"/>
      <c r="E20" s="664"/>
      <c r="F20" s="664"/>
      <c r="G20" s="189"/>
      <c r="H20" s="189"/>
    </row>
    <row r="21" spans="1:8" ht="26">
      <c r="A21" s="333" t="s">
        <v>801</v>
      </c>
      <c r="B21" s="189"/>
      <c r="C21" s="664"/>
      <c r="D21" s="664"/>
      <c r="E21" s="664"/>
      <c r="F21" s="664"/>
      <c r="G21" s="189"/>
      <c r="H21" s="189"/>
    </row>
    <row r="22" spans="1:8" ht="26">
      <c r="A22" s="333" t="s">
        <v>802</v>
      </c>
      <c r="B22" s="189"/>
      <c r="C22" s="664"/>
      <c r="D22" s="664"/>
      <c r="E22" s="664"/>
      <c r="F22" s="664"/>
      <c r="G22" s="189"/>
      <c r="H22" s="189"/>
    </row>
    <row r="23" spans="1:8">
      <c r="A23" s="333" t="s">
        <v>803</v>
      </c>
      <c r="B23" s="189"/>
      <c r="C23" s="664"/>
      <c r="D23" s="664"/>
      <c r="E23" s="664"/>
      <c r="F23" s="664"/>
      <c r="G23" s="189"/>
      <c r="H23" s="189"/>
    </row>
    <row r="24" spans="1:8">
      <c r="A24" s="333" t="s">
        <v>804</v>
      </c>
      <c r="B24" s="189"/>
      <c r="C24" s="664"/>
      <c r="D24" s="664"/>
      <c r="E24" s="664"/>
      <c r="F24" s="664"/>
      <c r="G24" s="189"/>
      <c r="H24" s="189"/>
    </row>
    <row r="25" spans="1:8">
      <c r="A25" s="348" t="s">
        <v>805</v>
      </c>
      <c r="B25" s="222"/>
      <c r="C25" s="706"/>
      <c r="D25" s="706"/>
      <c r="E25" s="706"/>
      <c r="F25" s="706"/>
      <c r="G25" s="222"/>
      <c r="H25" s="222"/>
    </row>
    <row r="26" spans="1:8">
      <c r="A26" s="333"/>
      <c r="B26" s="189"/>
      <c r="C26" s="664"/>
      <c r="D26" s="664"/>
      <c r="E26" s="664"/>
      <c r="F26" s="664"/>
      <c r="G26" s="189"/>
      <c r="H26" s="189"/>
    </row>
    <row r="27" spans="1:8" ht="26.5" thickBot="1">
      <c r="A27" s="353" t="s">
        <v>806</v>
      </c>
      <c r="B27" s="223"/>
      <c r="C27" s="707">
        <f>+C17+C25</f>
        <v>156724478</v>
      </c>
      <c r="D27" s="707">
        <f t="shared" ref="D27:E27" si="1">+D17+D25</f>
        <v>129421651</v>
      </c>
      <c r="E27" s="707">
        <f t="shared" si="1"/>
        <v>27302827</v>
      </c>
      <c r="F27" s="708"/>
      <c r="G27" s="223"/>
      <c r="H27" s="223"/>
    </row>
    <row r="28" spans="1:8">
      <c r="A28" s="350" t="s">
        <v>529</v>
      </c>
    </row>
    <row r="29" spans="1:8">
      <c r="A29" s="224" t="s">
        <v>1540</v>
      </c>
    </row>
    <row r="30" spans="1:8">
      <c r="A30" s="224"/>
    </row>
    <row r="31" spans="1:8">
      <c r="A31" s="224"/>
    </row>
    <row r="32" spans="1:8">
      <c r="A32" s="197"/>
    </row>
  </sheetData>
  <mergeCells count="15">
    <mergeCell ref="G7:G8"/>
    <mergeCell ref="H7:H8"/>
    <mergeCell ref="A7:A8"/>
    <mergeCell ref="B7:B8"/>
    <mergeCell ref="C7:C8"/>
    <mergeCell ref="D7:D8"/>
    <mergeCell ref="E7:E8"/>
    <mergeCell ref="F7:F8"/>
    <mergeCell ref="A1:H1"/>
    <mergeCell ref="A3:C3"/>
    <mergeCell ref="F3:G3"/>
    <mergeCell ref="A4:C4"/>
    <mergeCell ref="E4:E5"/>
    <mergeCell ref="F4:G5"/>
    <mergeCell ref="B5:C5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G9:H27 C9:C27 D9:E16 D17:F17 D18:E27" xr:uid="{00000000-0002-0000-1B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24"/>
  <sheetViews>
    <sheetView zoomScaleNormal="100" workbookViewId="0">
      <selection activeCell="D9" sqref="D9"/>
    </sheetView>
  </sheetViews>
  <sheetFormatPr baseColWidth="10" defaultColWidth="12" defaultRowHeight="13"/>
  <cols>
    <col min="1" max="1" width="35.796875" style="186" customWidth="1"/>
    <col min="2" max="2" width="6.19921875" style="186" bestFit="1" customWidth="1"/>
    <col min="3" max="7" width="11.296875" style="186" customWidth="1"/>
    <col min="8" max="16384" width="12" style="186"/>
  </cols>
  <sheetData>
    <row r="1" spans="1:7" ht="21">
      <c r="A1" s="929" t="s">
        <v>807</v>
      </c>
      <c r="B1" s="929"/>
      <c r="C1" s="929"/>
      <c r="D1" s="929"/>
      <c r="E1" s="929"/>
      <c r="F1" s="929"/>
      <c r="G1" s="929"/>
    </row>
    <row r="2" spans="1:7" ht="8.15" customHeight="1"/>
    <row r="3" spans="1:7" ht="12.75" customHeight="1">
      <c r="A3" s="930" t="s">
        <v>487</v>
      </c>
      <c r="B3" s="930"/>
      <c r="C3" s="930"/>
      <c r="E3" s="201" t="s">
        <v>488</v>
      </c>
      <c r="F3" s="945">
        <f>+'Note 1'!E3</f>
        <v>45657</v>
      </c>
      <c r="G3" s="945"/>
    </row>
    <row r="4" spans="1:7" ht="15" customHeight="1">
      <c r="A4" s="942" t="str">
        <f>+'Note 1'!A4</f>
        <v>SOCIETE DES MINES DU SENEGAL - SA</v>
      </c>
      <c r="B4" s="942"/>
      <c r="C4" s="942"/>
      <c r="E4" s="946" t="s">
        <v>489</v>
      </c>
      <c r="F4" s="947">
        <f>+'Note 1'!E4</f>
        <v>12</v>
      </c>
      <c r="G4" s="947"/>
    </row>
    <row r="5" spans="1:7" ht="15" customHeight="1">
      <c r="A5" s="186" t="s">
        <v>490</v>
      </c>
      <c r="B5" s="949" t="str">
        <f>+'Note 1'!B5</f>
        <v>0086501962V3</v>
      </c>
      <c r="C5" s="949"/>
      <c r="E5" s="946"/>
      <c r="F5" s="948"/>
      <c r="G5" s="948"/>
    </row>
    <row r="6" spans="1:7" ht="8.15" customHeight="1"/>
    <row r="7" spans="1:7" ht="25.15" customHeight="1">
      <c r="A7" s="936" t="s">
        <v>340</v>
      </c>
      <c r="B7" s="964" t="s">
        <v>341</v>
      </c>
      <c r="C7" s="964" t="s">
        <v>1539</v>
      </c>
      <c r="D7" s="964" t="s">
        <v>752</v>
      </c>
      <c r="E7" s="983" t="s">
        <v>746</v>
      </c>
      <c r="F7" s="983" t="s">
        <v>595</v>
      </c>
      <c r="G7" s="983" t="s">
        <v>790</v>
      </c>
    </row>
    <row r="8" spans="1:7" ht="25.15" customHeight="1">
      <c r="A8" s="984"/>
      <c r="B8" s="957"/>
      <c r="C8" s="957"/>
      <c r="D8" s="957"/>
      <c r="E8" s="960"/>
      <c r="F8" s="960"/>
      <c r="G8" s="960"/>
    </row>
    <row r="9" spans="1:7">
      <c r="A9" s="333" t="s">
        <v>281</v>
      </c>
      <c r="B9" s="189"/>
      <c r="C9" s="189"/>
      <c r="D9" s="189"/>
      <c r="E9" s="189"/>
      <c r="F9" s="189"/>
      <c r="G9" s="189"/>
    </row>
    <row r="10" spans="1:7">
      <c r="A10" s="333" t="s">
        <v>808</v>
      </c>
      <c r="B10" s="189"/>
      <c r="C10" s="189"/>
      <c r="D10" s="189"/>
      <c r="E10" s="189"/>
      <c r="F10" s="189"/>
      <c r="G10" s="189"/>
    </row>
    <row r="11" spans="1:7" ht="26">
      <c r="A11" s="333" t="s">
        <v>809</v>
      </c>
      <c r="B11" s="189"/>
      <c r="C11" s="189"/>
      <c r="D11" s="189"/>
      <c r="E11" s="189"/>
      <c r="F11" s="189"/>
      <c r="G11" s="189"/>
    </row>
    <row r="12" spans="1:7" ht="26">
      <c r="A12" s="333" t="s">
        <v>810</v>
      </c>
      <c r="B12" s="189"/>
      <c r="C12" s="189"/>
      <c r="D12" s="189"/>
      <c r="E12" s="189"/>
      <c r="F12" s="189"/>
      <c r="G12" s="189"/>
    </row>
    <row r="13" spans="1:7">
      <c r="A13" s="333" t="s">
        <v>496</v>
      </c>
      <c r="B13" s="189"/>
      <c r="C13" s="189"/>
      <c r="D13" s="189"/>
      <c r="E13" s="189"/>
      <c r="F13" s="189"/>
      <c r="G13" s="189"/>
    </row>
    <row r="14" spans="1:7" ht="26">
      <c r="A14" s="353" t="s">
        <v>806</v>
      </c>
      <c r="B14" s="223"/>
      <c r="C14" s="223"/>
      <c r="D14" s="223"/>
      <c r="E14" s="223"/>
      <c r="F14" s="223"/>
      <c r="G14" s="223"/>
    </row>
    <row r="15" spans="1:7">
      <c r="A15" s="186" t="s">
        <v>811</v>
      </c>
    </row>
    <row r="16" spans="1:7">
      <c r="A16" s="186" t="s">
        <v>812</v>
      </c>
    </row>
    <row r="17" spans="1:1">
      <c r="A17" s="186" t="s">
        <v>813</v>
      </c>
    </row>
    <row r="18" spans="1:1">
      <c r="A18" s="186" t="s">
        <v>814</v>
      </c>
    </row>
    <row r="19" spans="1:1">
      <c r="A19" s="196" t="s">
        <v>529</v>
      </c>
    </row>
    <row r="20" spans="1:1">
      <c r="A20" s="197" t="s">
        <v>815</v>
      </c>
    </row>
    <row r="21" spans="1:1">
      <c r="A21" s="217" t="s">
        <v>816</v>
      </c>
    </row>
    <row r="22" spans="1:1">
      <c r="A22" s="197" t="s">
        <v>817</v>
      </c>
    </row>
    <row r="23" spans="1:1">
      <c r="A23" s="197" t="s">
        <v>720</v>
      </c>
    </row>
    <row r="24" spans="1:1">
      <c r="A24" s="197"/>
    </row>
  </sheetData>
  <mergeCells count="14">
    <mergeCell ref="G7:G8"/>
    <mergeCell ref="A7:A8"/>
    <mergeCell ref="B7:B8"/>
    <mergeCell ref="C7:C8"/>
    <mergeCell ref="D7:D8"/>
    <mergeCell ref="E7:E8"/>
    <mergeCell ref="F7:F8"/>
    <mergeCell ref="A1:G1"/>
    <mergeCell ref="A3:C3"/>
    <mergeCell ref="F3:G3"/>
    <mergeCell ref="A4:C4"/>
    <mergeCell ref="E4:E5"/>
    <mergeCell ref="F4:G5"/>
    <mergeCell ref="B5:C5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C9:E14" xr:uid="{00000000-0002-0000-1C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98" orientation="portrait" r:id="rId1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59"/>
  <sheetViews>
    <sheetView topLeftCell="A4" zoomScale="76" zoomScaleNormal="76" workbookViewId="0">
      <selection activeCell="G20" sqref="G20"/>
    </sheetView>
  </sheetViews>
  <sheetFormatPr baseColWidth="10" defaultColWidth="13.5" defaultRowHeight="12.75" customHeight="1"/>
  <cols>
    <col min="1" max="1" width="5" style="114" customWidth="1"/>
    <col min="2" max="2" width="47.69921875" style="114" customWidth="1"/>
    <col min="3" max="3" width="1.69921875" style="114" customWidth="1"/>
    <col min="4" max="9" width="3.5" style="114" customWidth="1"/>
    <col min="10" max="10" width="1.69921875" style="114" customWidth="1"/>
    <col min="11" max="11" width="4.296875" style="114" customWidth="1"/>
    <col min="12" max="12" width="25.796875" style="114" customWidth="1"/>
    <col min="13" max="13" width="20.69921875" style="114" customWidth="1"/>
    <col min="14" max="19" width="2.69921875" style="114" customWidth="1"/>
    <col min="20" max="20" width="4.5" style="306" customWidth="1"/>
    <col min="21" max="256" width="13.5" style="114" customWidth="1"/>
    <col min="257" max="16384" width="13.5" style="112"/>
  </cols>
  <sheetData>
    <row r="1" spans="1:256" ht="17.149999999999999" customHeight="1">
      <c r="B1" s="303" t="s">
        <v>83</v>
      </c>
      <c r="C1" s="821" t="str">
        <f>'Fiche de renseignement R1'!$J$3</f>
        <v>SOCIETE DES MINES DU SENEGAL - SA</v>
      </c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  <c r="IV1" s="112"/>
    </row>
    <row r="2" spans="1:256" ht="17.149999999999999" customHeight="1">
      <c r="A2" s="301"/>
      <c r="B2" s="303" t="s">
        <v>84</v>
      </c>
      <c r="C2" s="116"/>
      <c r="D2" s="117"/>
      <c r="E2" s="117"/>
      <c r="F2" s="117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IV2" s="112"/>
    </row>
    <row r="3" spans="1:256" ht="17.149999999999999" customHeight="1">
      <c r="B3" s="897" t="str">
        <f>'Fiche de renseignement R1'!J6</f>
        <v>LIBERTE 6 VILLA 7954</v>
      </c>
      <c r="C3" s="898"/>
      <c r="D3" s="898"/>
      <c r="E3" s="898"/>
      <c r="F3" s="898"/>
      <c r="G3" s="898"/>
      <c r="H3" s="898"/>
      <c r="I3" s="898"/>
      <c r="J3" s="898"/>
      <c r="K3" s="899"/>
      <c r="L3" s="302" t="s">
        <v>85</v>
      </c>
      <c r="M3" s="907" t="str">
        <f>'Fiche de renseignement R1'!AD6</f>
        <v>SOMISEN SA</v>
      </c>
      <c r="N3" s="908"/>
      <c r="O3" s="908"/>
      <c r="P3" s="908"/>
      <c r="Q3" s="908"/>
      <c r="R3" s="908"/>
      <c r="S3" s="909"/>
      <c r="IV3" s="112"/>
    </row>
    <row r="4" spans="1:256" ht="17.149999999999999" customHeight="1">
      <c r="A4" s="301"/>
      <c r="B4" s="307" t="s">
        <v>86</v>
      </c>
      <c r="C4" s="308"/>
      <c r="D4" s="309"/>
      <c r="E4" s="305"/>
      <c r="F4" s="305"/>
      <c r="G4" s="304"/>
      <c r="H4" s="304"/>
      <c r="I4" s="304"/>
      <c r="J4" s="304"/>
      <c r="K4" s="304"/>
      <c r="L4" s="302" t="s">
        <v>87</v>
      </c>
      <c r="M4" s="118"/>
      <c r="N4" s="118"/>
      <c r="O4" s="118"/>
      <c r="P4" s="118"/>
      <c r="Q4" s="118"/>
      <c r="R4" s="118"/>
      <c r="S4" s="118"/>
      <c r="IV4" s="112"/>
    </row>
    <row r="5" spans="1:256" ht="17.149999999999999" customHeight="1">
      <c r="B5" s="900" t="str">
        <f>+'Fiche de renseignement R1'!J9</f>
        <v>0086501962V3</v>
      </c>
      <c r="C5" s="901"/>
      <c r="D5" s="901"/>
      <c r="E5" s="901"/>
      <c r="F5" s="901"/>
      <c r="G5" s="901"/>
      <c r="H5" s="901"/>
      <c r="I5" s="901"/>
      <c r="J5" s="113"/>
      <c r="L5" s="393">
        <f>'Fiche de renseignement R1'!V9</f>
        <v>45657</v>
      </c>
      <c r="M5" s="310" t="s">
        <v>33</v>
      </c>
      <c r="N5" s="905">
        <f>'Fiche de renseignement R1'!AH9</f>
        <v>12</v>
      </c>
      <c r="O5" s="906"/>
      <c r="P5" s="906"/>
      <c r="Q5" s="906"/>
      <c r="R5" s="906"/>
      <c r="S5" s="906"/>
      <c r="IV5" s="112"/>
    </row>
    <row r="6" spans="1:256" ht="17.149999999999999" customHeight="1">
      <c r="A6" s="119"/>
      <c r="B6" s="313"/>
      <c r="C6" s="314"/>
      <c r="D6" s="314"/>
      <c r="E6" s="314"/>
      <c r="F6" s="314"/>
      <c r="G6" s="314"/>
      <c r="H6" s="314"/>
      <c r="I6" s="314"/>
      <c r="J6" s="120"/>
      <c r="K6" s="120"/>
      <c r="L6" s="120"/>
      <c r="M6" s="121"/>
      <c r="N6" s="119"/>
      <c r="O6" s="119"/>
      <c r="P6" s="119"/>
      <c r="Q6" s="119"/>
      <c r="R6" s="119"/>
      <c r="S6" s="119"/>
      <c r="T6" s="311"/>
    </row>
    <row r="7" spans="1:256" ht="17.149999999999999" customHeight="1">
      <c r="A7" s="122"/>
      <c r="B7" s="123"/>
      <c r="C7" s="395"/>
      <c r="D7" s="395"/>
      <c r="E7" s="395"/>
      <c r="F7" s="395"/>
      <c r="G7" s="395"/>
      <c r="H7" s="395"/>
      <c r="I7" s="395"/>
      <c r="J7" s="403"/>
      <c r="K7" s="400"/>
      <c r="L7" s="902" t="s">
        <v>88</v>
      </c>
      <c r="M7" s="903"/>
      <c r="N7" s="903"/>
      <c r="O7" s="903"/>
      <c r="P7" s="903"/>
      <c r="Q7" s="903"/>
      <c r="R7" s="124"/>
      <c r="S7" s="125"/>
      <c r="T7" s="312"/>
    </row>
    <row r="8" spans="1:256" ht="8.15" customHeight="1">
      <c r="A8" s="127"/>
      <c r="B8" s="115"/>
      <c r="C8" s="128"/>
      <c r="D8" s="128"/>
      <c r="E8" s="128"/>
      <c r="F8" s="128"/>
      <c r="G8" s="128"/>
      <c r="H8" s="128"/>
      <c r="I8" s="128"/>
      <c r="J8" s="401"/>
      <c r="K8" s="402"/>
      <c r="L8" s="129"/>
      <c r="M8" s="130"/>
      <c r="N8" s="131"/>
      <c r="O8" s="131"/>
      <c r="P8" s="131"/>
      <c r="Q8" s="124"/>
      <c r="R8" s="124"/>
      <c r="S8" s="132"/>
      <c r="T8" s="312"/>
    </row>
    <row r="9" spans="1:256" ht="17.149999999999999" customHeight="1">
      <c r="A9" s="133" t="s">
        <v>89</v>
      </c>
      <c r="B9" s="134" t="s">
        <v>90</v>
      </c>
      <c r="C9" s="135"/>
      <c r="D9" s="135"/>
      <c r="E9" s="136"/>
      <c r="F9" s="137">
        <v>0</v>
      </c>
      <c r="G9" s="137">
        <v>3</v>
      </c>
      <c r="H9" s="396"/>
      <c r="I9" s="397"/>
      <c r="J9" s="136"/>
      <c r="K9" s="133" t="s">
        <v>91</v>
      </c>
      <c r="L9" s="134" t="s">
        <v>92</v>
      </c>
      <c r="M9" s="135"/>
      <c r="N9" s="135"/>
      <c r="O9" s="135"/>
      <c r="P9" s="136"/>
      <c r="Q9" s="889"/>
      <c r="R9" s="890"/>
      <c r="S9" s="138"/>
      <c r="T9" s="312"/>
    </row>
    <row r="10" spans="1:256" ht="17.149999999999999" customHeight="1">
      <c r="A10" s="139"/>
      <c r="B10" s="135"/>
      <c r="C10" s="135"/>
      <c r="D10" s="135"/>
      <c r="E10" s="135"/>
      <c r="F10" s="131"/>
      <c r="G10" s="131"/>
      <c r="H10" s="135"/>
      <c r="I10" s="135"/>
      <c r="J10" s="136"/>
      <c r="K10" s="139"/>
      <c r="L10" s="135"/>
      <c r="M10" s="135"/>
      <c r="N10" s="135"/>
      <c r="O10" s="135"/>
      <c r="P10" s="135"/>
      <c r="Q10" s="124"/>
      <c r="R10" s="124"/>
      <c r="S10" s="136"/>
      <c r="T10" s="312"/>
    </row>
    <row r="11" spans="1:256" ht="17.149999999999999" customHeight="1">
      <c r="A11" s="133" t="s">
        <v>93</v>
      </c>
      <c r="B11" s="134" t="s">
        <v>94</v>
      </c>
      <c r="C11" s="135"/>
      <c r="D11" s="135"/>
      <c r="E11" s="136"/>
      <c r="F11" s="137">
        <v>1</v>
      </c>
      <c r="G11" s="139"/>
      <c r="H11" s="397"/>
      <c r="I11" s="397"/>
      <c r="J11" s="136"/>
      <c r="K11" s="133" t="s">
        <v>95</v>
      </c>
      <c r="L11" s="134" t="s">
        <v>96</v>
      </c>
      <c r="M11" s="135"/>
      <c r="N11" s="135"/>
      <c r="O11" s="135"/>
      <c r="P11" s="136"/>
      <c r="Q11" s="904" t="s">
        <v>18</v>
      </c>
      <c r="R11" s="890"/>
      <c r="S11" s="138"/>
      <c r="T11" s="312"/>
    </row>
    <row r="12" spans="1:256" ht="17.149999999999999" customHeight="1">
      <c r="A12" s="139"/>
      <c r="B12" s="397"/>
      <c r="C12" s="135"/>
      <c r="D12" s="135"/>
      <c r="E12" s="135"/>
      <c r="F12" s="131"/>
      <c r="G12" s="135"/>
      <c r="H12" s="135"/>
      <c r="I12" s="135"/>
      <c r="J12" s="136"/>
      <c r="K12" s="139"/>
      <c r="L12" s="135"/>
      <c r="M12" s="135"/>
      <c r="N12" s="135"/>
      <c r="O12" s="135"/>
      <c r="P12" s="135"/>
      <c r="Q12" s="124"/>
      <c r="R12" s="124"/>
      <c r="S12" s="136"/>
      <c r="T12" s="312"/>
    </row>
    <row r="13" spans="1:256" ht="17.149999999999999" customHeight="1">
      <c r="A13" s="133" t="s">
        <v>97</v>
      </c>
      <c r="B13" s="134" t="s">
        <v>98</v>
      </c>
      <c r="C13" s="135"/>
      <c r="D13" s="135"/>
      <c r="E13" s="136"/>
      <c r="F13" s="137">
        <v>0</v>
      </c>
      <c r="G13" s="137">
        <v>7</v>
      </c>
      <c r="H13" s="396"/>
      <c r="I13" s="397"/>
      <c r="J13" s="398"/>
      <c r="K13" s="133" t="s">
        <v>99</v>
      </c>
      <c r="L13" s="134" t="s">
        <v>100</v>
      </c>
      <c r="M13" s="135"/>
      <c r="N13" s="135"/>
      <c r="O13" s="135"/>
      <c r="P13" s="136"/>
      <c r="Q13" s="889"/>
      <c r="R13" s="890"/>
      <c r="S13" s="138"/>
      <c r="T13" s="312"/>
    </row>
    <row r="14" spans="1:256" ht="17.149999999999999" customHeight="1">
      <c r="A14" s="139"/>
      <c r="B14" s="135"/>
      <c r="C14" s="135"/>
      <c r="D14" s="135"/>
      <c r="E14" s="135"/>
      <c r="F14" s="131"/>
      <c r="G14" s="131"/>
      <c r="H14" s="135"/>
      <c r="I14" s="135"/>
      <c r="J14" s="136"/>
      <c r="K14" s="139"/>
      <c r="L14" s="140"/>
      <c r="M14" s="135"/>
      <c r="N14" s="135"/>
      <c r="O14" s="135"/>
      <c r="P14" s="135"/>
      <c r="Q14" s="131"/>
      <c r="R14" s="131"/>
      <c r="S14" s="136"/>
      <c r="T14" s="312"/>
    </row>
    <row r="15" spans="1:256" ht="17.149999999999999" customHeight="1">
      <c r="A15" s="133" t="s">
        <v>101</v>
      </c>
      <c r="B15" s="134" t="s">
        <v>102</v>
      </c>
      <c r="C15" s="135"/>
      <c r="D15" s="135"/>
      <c r="E15" s="136"/>
      <c r="F15" s="137">
        <v>0</v>
      </c>
      <c r="G15" s="137">
        <v>1</v>
      </c>
      <c r="H15" s="396"/>
      <c r="I15" s="397"/>
      <c r="J15" s="398"/>
      <c r="K15" s="396"/>
      <c r="L15" s="140"/>
      <c r="M15" s="135"/>
      <c r="N15" s="135"/>
      <c r="O15" s="135"/>
      <c r="P15" s="135"/>
      <c r="Q15" s="135"/>
      <c r="R15" s="135"/>
      <c r="S15" s="136"/>
      <c r="T15" s="312"/>
    </row>
    <row r="16" spans="1:256" ht="17.149999999999999" customHeight="1">
      <c r="A16" s="139"/>
      <c r="B16" s="135"/>
      <c r="C16" s="135"/>
      <c r="D16" s="135"/>
      <c r="E16" s="135"/>
      <c r="F16" s="131"/>
      <c r="G16" s="131"/>
      <c r="H16" s="135"/>
      <c r="I16" s="135"/>
      <c r="J16" s="136"/>
      <c r="K16" s="139"/>
      <c r="L16" s="140"/>
      <c r="M16" s="135"/>
      <c r="N16" s="135"/>
      <c r="O16" s="135"/>
      <c r="P16" s="135"/>
      <c r="Q16" s="135"/>
      <c r="R16" s="135"/>
      <c r="S16" s="136"/>
      <c r="T16" s="312"/>
    </row>
    <row r="17" spans="1:20" ht="17.149999999999999" customHeight="1">
      <c r="A17" s="133" t="s">
        <v>103</v>
      </c>
      <c r="B17" s="134" t="s">
        <v>104</v>
      </c>
      <c r="C17" s="135"/>
      <c r="D17" s="135"/>
      <c r="E17" s="136"/>
      <c r="F17" s="137">
        <v>0</v>
      </c>
      <c r="G17" s="137">
        <v>0</v>
      </c>
      <c r="H17" s="139"/>
      <c r="I17" s="135"/>
      <c r="J17" s="136"/>
      <c r="K17" s="139"/>
      <c r="L17" s="140"/>
      <c r="M17" s="135"/>
      <c r="N17" s="135"/>
      <c r="O17" s="135"/>
      <c r="P17" s="135"/>
      <c r="Q17" s="135"/>
      <c r="R17" s="135"/>
      <c r="S17" s="136"/>
      <c r="T17" s="312"/>
    </row>
    <row r="18" spans="1:20" ht="17.149999999999999" customHeight="1">
      <c r="A18" s="139"/>
      <c r="B18" s="134" t="s">
        <v>105</v>
      </c>
      <c r="C18" s="135"/>
      <c r="D18" s="135"/>
      <c r="E18" s="135"/>
      <c r="F18" s="131"/>
      <c r="G18" s="399"/>
      <c r="H18" s="397"/>
      <c r="I18" s="397"/>
      <c r="J18" s="398"/>
      <c r="K18" s="396"/>
      <c r="L18" s="140"/>
      <c r="M18" s="135"/>
      <c r="N18" s="135"/>
      <c r="O18" s="135"/>
      <c r="P18" s="141"/>
      <c r="Q18" s="135"/>
      <c r="R18" s="135"/>
      <c r="S18" s="136"/>
      <c r="T18" s="312"/>
    </row>
    <row r="19" spans="1:20" ht="17.149999999999999" customHeight="1">
      <c r="A19" s="139"/>
      <c r="B19" s="135"/>
      <c r="C19" s="135"/>
      <c r="D19" s="135"/>
      <c r="E19" s="135"/>
      <c r="F19" s="135"/>
      <c r="G19" s="135"/>
      <c r="H19" s="135"/>
      <c r="I19" s="135"/>
      <c r="J19" s="136"/>
      <c r="K19" s="139"/>
      <c r="L19" s="140"/>
      <c r="M19" s="135"/>
      <c r="N19" s="135"/>
      <c r="O19" s="135"/>
      <c r="P19" s="135"/>
      <c r="Q19" s="135"/>
      <c r="R19" s="135"/>
      <c r="S19" s="136"/>
      <c r="T19" s="312"/>
    </row>
    <row r="20" spans="1:20" ht="17.149999999999999" customHeight="1">
      <c r="A20" s="133" t="s">
        <v>106</v>
      </c>
      <c r="B20" s="134" t="s">
        <v>107</v>
      </c>
      <c r="C20" s="135"/>
      <c r="D20" s="136"/>
      <c r="E20" s="142">
        <v>2</v>
      </c>
      <c r="F20" s="142">
        <v>0</v>
      </c>
      <c r="G20" s="142">
        <v>2</v>
      </c>
      <c r="H20" s="142">
        <v>1</v>
      </c>
      <c r="I20" s="396"/>
      <c r="J20" s="398"/>
      <c r="K20" s="396"/>
      <c r="L20" s="140"/>
      <c r="M20" s="135"/>
      <c r="N20" s="135"/>
      <c r="O20" s="135"/>
      <c r="P20" s="135"/>
      <c r="Q20" s="135"/>
      <c r="R20" s="135"/>
      <c r="S20" s="136"/>
      <c r="T20" s="312"/>
    </row>
    <row r="21" spans="1:20" ht="17.149999999999999" customHeight="1">
      <c r="A21" s="143"/>
      <c r="B21" s="144"/>
      <c r="C21" s="144"/>
      <c r="D21" s="144"/>
      <c r="E21" s="124"/>
      <c r="F21" s="124"/>
      <c r="G21" s="124"/>
      <c r="H21" s="124"/>
      <c r="I21" s="144"/>
      <c r="J21" s="145"/>
      <c r="K21" s="146"/>
      <c r="L21" s="144"/>
      <c r="M21" s="144"/>
      <c r="N21" s="144"/>
      <c r="O21" s="144"/>
      <c r="P21" s="144"/>
      <c r="Q21" s="144"/>
      <c r="R21" s="144"/>
      <c r="S21" s="145"/>
      <c r="T21" s="312"/>
    </row>
    <row r="22" spans="1:20" ht="17.149999999999999" customHeight="1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311"/>
    </row>
    <row r="23" spans="1:20" ht="17.149999999999999" customHeight="1">
      <c r="A23" s="891" t="s">
        <v>108</v>
      </c>
      <c r="B23" s="855"/>
      <c r="C23" s="855"/>
      <c r="D23" s="855"/>
      <c r="E23" s="855"/>
      <c r="F23" s="855"/>
      <c r="G23" s="855"/>
      <c r="H23" s="855"/>
      <c r="I23" s="855"/>
      <c r="J23" s="855"/>
      <c r="K23" s="855"/>
      <c r="L23" s="855"/>
      <c r="M23" s="855"/>
      <c r="N23" s="855"/>
      <c r="O23" s="855"/>
      <c r="P23" s="855"/>
      <c r="Q23" s="855"/>
      <c r="R23" s="855"/>
      <c r="S23" s="855"/>
      <c r="T23" s="855"/>
    </row>
    <row r="24" spans="1:20" ht="17.149999999999999" customHeight="1">
      <c r="A24" s="113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3"/>
      <c r="O24" s="113"/>
      <c r="P24" s="113"/>
      <c r="Q24" s="113"/>
      <c r="R24" s="113"/>
      <c r="S24" s="113"/>
      <c r="T24" s="311"/>
    </row>
    <row r="25" spans="1:20" ht="29.15" customHeight="1">
      <c r="A25" s="148"/>
      <c r="B25" s="149" t="s">
        <v>109</v>
      </c>
      <c r="C25" s="892" t="s">
        <v>110</v>
      </c>
      <c r="D25" s="893"/>
      <c r="E25" s="893"/>
      <c r="F25" s="893"/>
      <c r="G25" s="893"/>
      <c r="H25" s="893"/>
      <c r="I25" s="893"/>
      <c r="J25" s="894"/>
      <c r="K25" s="895" t="s">
        <v>111</v>
      </c>
      <c r="L25" s="896"/>
      <c r="M25" s="150" t="s">
        <v>112</v>
      </c>
      <c r="N25" s="126"/>
      <c r="O25" s="113"/>
      <c r="P25" s="113"/>
      <c r="Q25" s="113"/>
      <c r="R25" s="113"/>
      <c r="S25" s="113"/>
      <c r="T25" s="311"/>
    </row>
    <row r="26" spans="1:20" ht="17.149999999999999" customHeight="1">
      <c r="A26" s="151"/>
      <c r="B26" s="152"/>
      <c r="C26" s="153"/>
      <c r="D26" s="131"/>
      <c r="E26" s="131"/>
      <c r="F26" s="131"/>
      <c r="G26" s="131"/>
      <c r="H26" s="131"/>
      <c r="I26" s="131"/>
      <c r="J26" s="132"/>
      <c r="K26" s="153"/>
      <c r="L26" s="132"/>
      <c r="M26" s="152"/>
      <c r="N26" s="126"/>
      <c r="O26" s="113"/>
      <c r="P26" s="113"/>
      <c r="Q26" s="113"/>
      <c r="R26" s="113"/>
      <c r="S26" s="113"/>
      <c r="T26" s="311"/>
    </row>
    <row r="27" spans="1:20" ht="17.149999999999999" customHeight="1">
      <c r="A27" s="151"/>
      <c r="B27" s="138"/>
      <c r="C27" s="139"/>
      <c r="D27" s="135"/>
      <c r="E27" s="135"/>
      <c r="F27" s="135"/>
      <c r="G27" s="135"/>
      <c r="H27" s="135"/>
      <c r="I27" s="135"/>
      <c r="J27" s="136"/>
      <c r="K27" s="139"/>
      <c r="L27" s="136"/>
      <c r="M27" s="154"/>
      <c r="N27" s="126"/>
      <c r="O27" s="113"/>
      <c r="P27" s="113"/>
      <c r="Q27" s="113"/>
      <c r="R27" s="113"/>
      <c r="S27" s="113"/>
      <c r="T27" s="311"/>
    </row>
    <row r="28" spans="1:20" ht="17.149999999999999" customHeight="1">
      <c r="A28" s="151"/>
      <c r="B28" s="603" t="s">
        <v>1486</v>
      </c>
      <c r="C28" s="604"/>
      <c r="D28" s="605" t="s">
        <v>18</v>
      </c>
      <c r="E28" s="606" t="s">
        <v>18</v>
      </c>
      <c r="F28" s="606" t="s">
        <v>18</v>
      </c>
      <c r="G28" s="606" t="s">
        <v>18</v>
      </c>
      <c r="H28" s="606" t="s">
        <v>18</v>
      </c>
      <c r="I28" s="606" t="s">
        <v>18</v>
      </c>
      <c r="J28" s="157"/>
      <c r="K28" s="139"/>
      <c r="L28" s="158"/>
      <c r="M28" s="159">
        <v>1</v>
      </c>
      <c r="N28" s="126"/>
      <c r="O28" s="113"/>
      <c r="P28" s="113"/>
      <c r="Q28" s="113"/>
      <c r="R28" s="113"/>
      <c r="S28" s="113"/>
      <c r="T28" s="311"/>
    </row>
    <row r="29" spans="1:20" ht="17.149999999999999" customHeight="1">
      <c r="A29" s="151"/>
      <c r="B29" s="138"/>
      <c r="C29" s="139"/>
      <c r="D29" s="387"/>
      <c r="E29" s="387"/>
      <c r="F29" s="387"/>
      <c r="G29" s="387"/>
      <c r="H29" s="387"/>
      <c r="I29" s="387"/>
      <c r="J29" s="136"/>
      <c r="K29" s="139"/>
      <c r="L29" s="136"/>
      <c r="M29" s="138"/>
      <c r="N29" s="126"/>
      <c r="O29" s="113"/>
      <c r="P29" s="113"/>
      <c r="Q29" s="113"/>
      <c r="R29" s="113"/>
      <c r="S29" s="113"/>
      <c r="T29" s="311"/>
    </row>
    <row r="30" spans="1:20" ht="17.149999999999999" customHeight="1">
      <c r="A30" s="151"/>
      <c r="B30" s="138"/>
      <c r="C30" s="139"/>
      <c r="D30" s="135"/>
      <c r="E30" s="135"/>
      <c r="F30" s="135"/>
      <c r="G30" s="135"/>
      <c r="H30" s="135"/>
      <c r="I30" s="135"/>
      <c r="J30" s="136"/>
      <c r="K30" s="139"/>
      <c r="L30" s="136"/>
      <c r="M30" s="138"/>
      <c r="N30" s="126"/>
      <c r="O30" s="113"/>
      <c r="P30" s="113"/>
      <c r="Q30" s="113"/>
      <c r="R30" s="113"/>
      <c r="S30" s="113"/>
      <c r="T30" s="311"/>
    </row>
    <row r="31" spans="1:20" ht="17.149999999999999" customHeight="1">
      <c r="A31" s="151"/>
      <c r="B31" s="138"/>
      <c r="C31" s="160"/>
      <c r="D31" s="156"/>
      <c r="E31" s="156"/>
      <c r="F31" s="156"/>
      <c r="G31" s="156"/>
      <c r="H31" s="156"/>
      <c r="I31" s="156"/>
      <c r="J31" s="161"/>
      <c r="K31" s="139"/>
      <c r="L31" s="136"/>
      <c r="M31" s="159" t="e">
        <f>+L31/$L$54</f>
        <v>#DIV/0!</v>
      </c>
      <c r="N31" s="126"/>
      <c r="O31" s="113"/>
      <c r="P31" s="113"/>
      <c r="Q31" s="113"/>
      <c r="R31" s="113"/>
      <c r="S31" s="113"/>
      <c r="T31" s="311"/>
    </row>
    <row r="32" spans="1:20" ht="17.149999999999999" customHeight="1">
      <c r="A32" s="151"/>
      <c r="B32" s="138"/>
      <c r="C32" s="139"/>
      <c r="D32" s="162"/>
      <c r="E32" s="162"/>
      <c r="F32" s="162"/>
      <c r="G32" s="162"/>
      <c r="H32" s="162"/>
      <c r="I32" s="162"/>
      <c r="J32" s="136"/>
      <c r="K32" s="139"/>
      <c r="L32" s="136"/>
      <c r="M32" s="138"/>
      <c r="N32" s="126"/>
      <c r="O32" s="113"/>
      <c r="P32" s="113"/>
      <c r="Q32" s="113"/>
      <c r="R32" s="113"/>
      <c r="S32" s="113"/>
      <c r="T32" s="311"/>
    </row>
    <row r="33" spans="1:20" ht="17.149999999999999" customHeight="1">
      <c r="A33" s="151"/>
      <c r="B33" s="138"/>
      <c r="C33" s="139"/>
      <c r="D33" s="135"/>
      <c r="E33" s="135"/>
      <c r="F33" s="135"/>
      <c r="G33" s="135"/>
      <c r="H33" s="135"/>
      <c r="I33" s="135"/>
      <c r="J33" s="136"/>
      <c r="K33" s="139"/>
      <c r="L33" s="136"/>
      <c r="M33" s="138"/>
      <c r="N33" s="126"/>
      <c r="O33" s="113"/>
      <c r="P33" s="113"/>
      <c r="Q33" s="113"/>
      <c r="R33" s="113"/>
      <c r="S33" s="113"/>
      <c r="T33" s="311"/>
    </row>
    <row r="34" spans="1:20" ht="17.149999999999999" customHeight="1">
      <c r="A34" s="151"/>
      <c r="B34" s="138"/>
      <c r="C34" s="160"/>
      <c r="D34" s="156"/>
      <c r="E34" s="156"/>
      <c r="F34" s="156"/>
      <c r="G34" s="156"/>
      <c r="H34" s="156"/>
      <c r="I34" s="156"/>
      <c r="J34" s="161"/>
      <c r="K34" s="139"/>
      <c r="L34" s="136"/>
      <c r="M34" s="159" t="e">
        <f>+L34/$L$54</f>
        <v>#DIV/0!</v>
      </c>
      <c r="N34" s="126"/>
      <c r="O34" s="113"/>
      <c r="P34" s="113"/>
      <c r="Q34" s="113"/>
      <c r="R34" s="113"/>
      <c r="S34" s="113"/>
      <c r="T34" s="311"/>
    </row>
    <row r="35" spans="1:20" ht="17.149999999999999" customHeight="1">
      <c r="A35" s="151"/>
      <c r="B35" s="138"/>
      <c r="C35" s="139"/>
      <c r="D35" s="162"/>
      <c r="E35" s="162"/>
      <c r="F35" s="162"/>
      <c r="G35" s="162"/>
      <c r="H35" s="162"/>
      <c r="I35" s="162"/>
      <c r="J35" s="136"/>
      <c r="K35" s="139"/>
      <c r="L35" s="136"/>
      <c r="M35" s="138"/>
      <c r="N35" s="126"/>
      <c r="O35" s="113"/>
      <c r="P35" s="113"/>
      <c r="Q35" s="113"/>
      <c r="R35" s="113"/>
      <c r="S35" s="113"/>
      <c r="T35" s="311"/>
    </row>
    <row r="36" spans="1:20" ht="17.149999999999999" customHeight="1">
      <c r="A36" s="151"/>
      <c r="B36" s="138"/>
      <c r="C36" s="139"/>
      <c r="D36" s="135"/>
      <c r="E36" s="135"/>
      <c r="F36" s="135"/>
      <c r="G36" s="135"/>
      <c r="H36" s="135"/>
      <c r="I36" s="135"/>
      <c r="J36" s="136"/>
      <c r="K36" s="139"/>
      <c r="L36" s="136"/>
      <c r="M36" s="138"/>
      <c r="N36" s="126"/>
      <c r="O36" s="113"/>
      <c r="P36" s="113"/>
      <c r="Q36" s="113"/>
      <c r="R36" s="113"/>
      <c r="S36" s="113"/>
      <c r="T36" s="311"/>
    </row>
    <row r="37" spans="1:20" ht="17.149999999999999" customHeight="1">
      <c r="A37" s="151"/>
      <c r="B37" s="138"/>
      <c r="C37" s="160"/>
      <c r="D37" s="156"/>
      <c r="E37" s="156"/>
      <c r="F37" s="156"/>
      <c r="G37" s="156"/>
      <c r="H37" s="156"/>
      <c r="I37" s="156"/>
      <c r="J37" s="161"/>
      <c r="K37" s="139"/>
      <c r="L37" s="136"/>
      <c r="M37" s="159" t="e">
        <f>+L37/$L$54</f>
        <v>#DIV/0!</v>
      </c>
      <c r="N37" s="126"/>
      <c r="O37" s="113"/>
      <c r="P37" s="113"/>
      <c r="Q37" s="113"/>
      <c r="R37" s="113"/>
      <c r="S37" s="113"/>
      <c r="T37" s="311"/>
    </row>
    <row r="38" spans="1:20" ht="17.149999999999999" customHeight="1">
      <c r="A38" s="151"/>
      <c r="B38" s="138"/>
      <c r="C38" s="139"/>
      <c r="D38" s="162"/>
      <c r="E38" s="162"/>
      <c r="F38" s="162"/>
      <c r="G38" s="162"/>
      <c r="H38" s="162"/>
      <c r="I38" s="162"/>
      <c r="J38" s="136"/>
      <c r="K38" s="139"/>
      <c r="L38" s="136"/>
      <c r="M38" s="138"/>
      <c r="N38" s="126"/>
      <c r="O38" s="113"/>
      <c r="P38" s="113"/>
      <c r="Q38" s="113"/>
      <c r="R38" s="113"/>
      <c r="S38" s="113"/>
      <c r="T38" s="311"/>
    </row>
    <row r="39" spans="1:20" ht="17.149999999999999" customHeight="1">
      <c r="A39" s="151"/>
      <c r="B39" s="138"/>
      <c r="C39" s="139"/>
      <c r="D39" s="135"/>
      <c r="E39" s="135"/>
      <c r="F39" s="135"/>
      <c r="G39" s="135"/>
      <c r="H39" s="135"/>
      <c r="I39" s="135"/>
      <c r="J39" s="136"/>
      <c r="K39" s="139"/>
      <c r="L39" s="136"/>
      <c r="M39" s="138"/>
      <c r="N39" s="126"/>
      <c r="O39" s="113"/>
      <c r="P39" s="113"/>
      <c r="Q39" s="113"/>
      <c r="R39" s="113"/>
      <c r="S39" s="113"/>
      <c r="T39" s="311"/>
    </row>
    <row r="40" spans="1:20" ht="17.149999999999999" customHeight="1">
      <c r="A40" s="151"/>
      <c r="B40" s="138"/>
      <c r="C40" s="160"/>
      <c r="D40" s="156"/>
      <c r="E40" s="156"/>
      <c r="F40" s="156"/>
      <c r="G40" s="156"/>
      <c r="H40" s="156"/>
      <c r="I40" s="156"/>
      <c r="J40" s="161"/>
      <c r="K40" s="139"/>
      <c r="L40" s="136"/>
      <c r="M40" s="159" t="e">
        <f>+L40/$L$54</f>
        <v>#DIV/0!</v>
      </c>
      <c r="N40" s="126"/>
      <c r="O40" s="113"/>
      <c r="P40" s="113"/>
      <c r="Q40" s="113"/>
      <c r="R40" s="113"/>
      <c r="S40" s="113"/>
      <c r="T40" s="311"/>
    </row>
    <row r="41" spans="1:20" ht="17.149999999999999" customHeight="1">
      <c r="A41" s="151"/>
      <c r="B41" s="138"/>
      <c r="C41" s="139"/>
      <c r="D41" s="162"/>
      <c r="E41" s="162"/>
      <c r="F41" s="162"/>
      <c r="G41" s="162"/>
      <c r="H41" s="162"/>
      <c r="I41" s="162"/>
      <c r="J41" s="136"/>
      <c r="K41" s="139"/>
      <c r="L41" s="136"/>
      <c r="M41" s="138"/>
      <c r="N41" s="126"/>
      <c r="O41" s="113"/>
      <c r="P41" s="113"/>
      <c r="Q41" s="113"/>
      <c r="R41" s="113"/>
      <c r="S41" s="113"/>
      <c r="T41" s="311"/>
    </row>
    <row r="42" spans="1:20" ht="17.149999999999999" customHeight="1">
      <c r="A42" s="151"/>
      <c r="B42" s="138"/>
      <c r="C42" s="139"/>
      <c r="D42" s="135"/>
      <c r="E42" s="135"/>
      <c r="F42" s="135"/>
      <c r="G42" s="135"/>
      <c r="H42" s="135"/>
      <c r="I42" s="135"/>
      <c r="J42" s="136"/>
      <c r="K42" s="139"/>
      <c r="L42" s="136"/>
      <c r="M42" s="138"/>
      <c r="N42" s="126"/>
      <c r="O42" s="113"/>
      <c r="P42" s="113"/>
      <c r="Q42" s="113"/>
      <c r="R42" s="113"/>
      <c r="S42" s="113"/>
      <c r="T42" s="311"/>
    </row>
    <row r="43" spans="1:20" ht="17.149999999999999" customHeight="1">
      <c r="A43" s="151"/>
      <c r="B43" s="138"/>
      <c r="C43" s="160"/>
      <c r="D43" s="156"/>
      <c r="E43" s="156"/>
      <c r="F43" s="156"/>
      <c r="G43" s="156"/>
      <c r="H43" s="156"/>
      <c r="I43" s="156"/>
      <c r="J43" s="161"/>
      <c r="K43" s="139"/>
      <c r="L43" s="136"/>
      <c r="M43" s="159" t="e">
        <f>+L43/$L$54</f>
        <v>#DIV/0!</v>
      </c>
      <c r="N43" s="126"/>
      <c r="O43" s="113"/>
      <c r="P43" s="113"/>
      <c r="Q43" s="113"/>
      <c r="R43" s="113"/>
      <c r="S43" s="113"/>
      <c r="T43" s="311"/>
    </row>
    <row r="44" spans="1:20" ht="17.149999999999999" customHeight="1">
      <c r="A44" s="151"/>
      <c r="B44" s="138"/>
      <c r="C44" s="139"/>
      <c r="D44" s="162"/>
      <c r="E44" s="162"/>
      <c r="F44" s="162"/>
      <c r="G44" s="162"/>
      <c r="H44" s="162"/>
      <c r="I44" s="162"/>
      <c r="J44" s="136"/>
      <c r="K44" s="139"/>
      <c r="L44" s="136"/>
      <c r="M44" s="138"/>
      <c r="N44" s="126"/>
      <c r="O44" s="113"/>
      <c r="P44" s="113"/>
      <c r="Q44" s="113"/>
      <c r="R44" s="113"/>
      <c r="S44" s="113"/>
      <c r="T44" s="311"/>
    </row>
    <row r="45" spans="1:20" ht="17.149999999999999" customHeight="1">
      <c r="A45" s="151"/>
      <c r="B45" s="138"/>
      <c r="C45" s="139"/>
      <c r="D45" s="135"/>
      <c r="E45" s="135"/>
      <c r="F45" s="135"/>
      <c r="G45" s="135"/>
      <c r="H45" s="135"/>
      <c r="I45" s="135"/>
      <c r="J45" s="136"/>
      <c r="K45" s="139"/>
      <c r="L45" s="136"/>
      <c r="M45" s="138"/>
      <c r="N45" s="126"/>
      <c r="O45" s="113"/>
      <c r="P45" s="113"/>
      <c r="Q45" s="113"/>
      <c r="R45" s="113"/>
      <c r="S45" s="113"/>
      <c r="T45" s="311"/>
    </row>
    <row r="46" spans="1:20" ht="17.149999999999999" customHeight="1">
      <c r="A46" s="151"/>
      <c r="B46" s="138"/>
      <c r="C46" s="160"/>
      <c r="D46" s="156"/>
      <c r="E46" s="156"/>
      <c r="F46" s="156"/>
      <c r="G46" s="156"/>
      <c r="H46" s="156"/>
      <c r="I46" s="156"/>
      <c r="J46" s="161"/>
      <c r="K46" s="139"/>
      <c r="L46" s="136"/>
      <c r="M46" s="159" t="e">
        <f>+L46/$L$54</f>
        <v>#DIV/0!</v>
      </c>
      <c r="N46" s="126"/>
      <c r="O46" s="113"/>
      <c r="P46" s="113"/>
      <c r="Q46" s="113"/>
      <c r="R46" s="113"/>
      <c r="S46" s="113"/>
      <c r="T46" s="311"/>
    </row>
    <row r="47" spans="1:20" ht="17.149999999999999" customHeight="1">
      <c r="A47" s="151"/>
      <c r="B47" s="138"/>
      <c r="C47" s="139"/>
      <c r="D47" s="162"/>
      <c r="E47" s="162"/>
      <c r="F47" s="162"/>
      <c r="G47" s="162"/>
      <c r="H47" s="162"/>
      <c r="I47" s="162"/>
      <c r="J47" s="136"/>
      <c r="K47" s="139"/>
      <c r="L47" s="136"/>
      <c r="M47" s="138"/>
      <c r="N47" s="126"/>
      <c r="O47" s="113"/>
      <c r="P47" s="113"/>
      <c r="Q47" s="113"/>
      <c r="R47" s="113"/>
      <c r="S47" s="113"/>
      <c r="T47" s="311"/>
    </row>
    <row r="48" spans="1:20" ht="17.149999999999999" customHeight="1">
      <c r="A48" s="151"/>
      <c r="B48" s="138"/>
      <c r="C48" s="139"/>
      <c r="D48" s="135"/>
      <c r="E48" s="135"/>
      <c r="F48" s="135"/>
      <c r="G48" s="135"/>
      <c r="H48" s="135"/>
      <c r="I48" s="135"/>
      <c r="J48" s="136"/>
      <c r="K48" s="139"/>
      <c r="L48" s="136"/>
      <c r="M48" s="138"/>
      <c r="N48" s="126"/>
      <c r="O48" s="113"/>
      <c r="P48" s="113"/>
      <c r="Q48" s="113"/>
      <c r="R48" s="113"/>
      <c r="S48" s="113"/>
      <c r="T48" s="311"/>
    </row>
    <row r="49" spans="1:20" ht="17.149999999999999" customHeight="1">
      <c r="A49" s="151"/>
      <c r="B49" s="138"/>
      <c r="C49" s="160"/>
      <c r="D49" s="156"/>
      <c r="E49" s="156"/>
      <c r="F49" s="156"/>
      <c r="G49" s="156"/>
      <c r="H49" s="156"/>
      <c r="I49" s="156"/>
      <c r="J49" s="161"/>
      <c r="K49" s="139"/>
      <c r="L49" s="136"/>
      <c r="M49" s="159" t="e">
        <f>+L49/$L$54</f>
        <v>#DIV/0!</v>
      </c>
      <c r="N49" s="126"/>
      <c r="O49" s="113"/>
      <c r="P49" s="113"/>
      <c r="Q49" s="113"/>
      <c r="R49" s="113"/>
      <c r="S49" s="113"/>
      <c r="T49" s="311"/>
    </row>
    <row r="50" spans="1:20" ht="17.149999999999999" customHeight="1">
      <c r="A50" s="151"/>
      <c r="B50" s="138"/>
      <c r="C50" s="139"/>
      <c r="D50" s="163"/>
      <c r="E50" s="163"/>
      <c r="F50" s="163"/>
      <c r="G50" s="163"/>
      <c r="H50" s="163"/>
      <c r="I50" s="163"/>
      <c r="J50" s="136"/>
      <c r="K50" s="139"/>
      <c r="L50" s="136"/>
      <c r="M50" s="138"/>
      <c r="N50" s="126"/>
      <c r="O50" s="113"/>
      <c r="P50" s="113"/>
      <c r="Q50" s="113"/>
      <c r="R50" s="113"/>
      <c r="S50" s="113"/>
      <c r="T50" s="311"/>
    </row>
    <row r="51" spans="1:20" ht="17.149999999999999" customHeight="1">
      <c r="A51" s="151"/>
      <c r="B51" s="164"/>
      <c r="C51" s="146"/>
      <c r="D51" s="120"/>
      <c r="E51" s="120"/>
      <c r="F51" s="120"/>
      <c r="G51" s="120"/>
      <c r="H51" s="120"/>
      <c r="I51" s="120"/>
      <c r="J51" s="145"/>
      <c r="K51" s="146"/>
      <c r="L51" s="145"/>
      <c r="M51" s="164"/>
      <c r="N51" s="126"/>
      <c r="O51" s="113"/>
      <c r="P51" s="113"/>
      <c r="Q51" s="113"/>
      <c r="R51" s="113"/>
      <c r="S51" s="113"/>
      <c r="T51" s="311"/>
    </row>
    <row r="52" spans="1:20" ht="17.149999999999999" customHeight="1">
      <c r="A52" s="151"/>
      <c r="B52" s="165" t="s">
        <v>113</v>
      </c>
      <c r="C52" s="153"/>
      <c r="D52" s="395"/>
      <c r="E52" s="395"/>
      <c r="F52" s="395"/>
      <c r="G52" s="395"/>
      <c r="H52" s="395"/>
      <c r="I52" s="395"/>
      <c r="J52" s="132"/>
      <c r="K52" s="153"/>
      <c r="L52" s="132"/>
      <c r="M52" s="152"/>
      <c r="N52" s="126"/>
      <c r="O52" s="113"/>
      <c r="P52" s="113"/>
      <c r="Q52" s="113"/>
      <c r="R52" s="113"/>
      <c r="S52" s="113"/>
      <c r="T52" s="311"/>
    </row>
    <row r="53" spans="1:20" ht="17.149999999999999" customHeight="1">
      <c r="A53" s="151"/>
      <c r="B53" s="164"/>
      <c r="C53" s="146"/>
      <c r="D53" s="120"/>
      <c r="E53" s="120"/>
      <c r="F53" s="120"/>
      <c r="G53" s="120"/>
      <c r="H53" s="120"/>
      <c r="I53" s="120"/>
      <c r="J53" s="145"/>
      <c r="K53" s="146"/>
      <c r="L53" s="145"/>
      <c r="M53" s="164"/>
      <c r="N53" s="126"/>
      <c r="O53" s="113"/>
      <c r="P53" s="113"/>
      <c r="Q53" s="113"/>
      <c r="R53" s="113"/>
      <c r="S53" s="113"/>
      <c r="T53" s="311"/>
    </row>
    <row r="54" spans="1:20" ht="17.149999999999999" customHeight="1">
      <c r="A54" s="151"/>
      <c r="B54" s="152"/>
      <c r="C54" s="153"/>
      <c r="D54" s="131"/>
      <c r="E54" s="131"/>
      <c r="F54" s="131"/>
      <c r="G54" s="131"/>
      <c r="H54" s="131"/>
      <c r="I54" s="166" t="s">
        <v>114</v>
      </c>
      <c r="J54" s="132"/>
      <c r="K54" s="153"/>
      <c r="L54" s="167">
        <f>SUM(L27:L51)</f>
        <v>0</v>
      </c>
      <c r="M54" s="152" t="e">
        <f>SUM(M27:M52)</f>
        <v>#DIV/0!</v>
      </c>
      <c r="N54" s="126"/>
      <c r="O54" s="113"/>
      <c r="P54" s="113"/>
      <c r="Q54" s="113"/>
      <c r="R54" s="113"/>
      <c r="S54" s="113"/>
      <c r="T54" s="311"/>
    </row>
    <row r="55" spans="1:20" ht="17.149999999999999" customHeight="1">
      <c r="A55" s="151"/>
      <c r="B55" s="164"/>
      <c r="C55" s="146"/>
      <c r="D55" s="144"/>
      <c r="E55" s="144"/>
      <c r="F55" s="144"/>
      <c r="G55" s="144"/>
      <c r="H55" s="144"/>
      <c r="I55" s="144"/>
      <c r="J55" s="145"/>
      <c r="K55" s="146"/>
      <c r="L55" s="145"/>
      <c r="M55" s="168"/>
      <c r="N55" s="126"/>
      <c r="O55" s="113"/>
      <c r="P55" s="113"/>
      <c r="Q55" s="113"/>
      <c r="R55" s="113"/>
      <c r="S55" s="113"/>
      <c r="T55" s="311"/>
    </row>
    <row r="56" spans="1:20" ht="17.149999999999999" customHeight="1">
      <c r="A56" s="113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13"/>
      <c r="O56" s="113"/>
      <c r="P56" s="113"/>
      <c r="Q56" s="113"/>
      <c r="R56" s="113"/>
      <c r="S56" s="113"/>
      <c r="T56" s="311"/>
    </row>
    <row r="57" spans="1:20" ht="17.149999999999999" customHeight="1">
      <c r="A57" s="113"/>
      <c r="B57" s="134" t="s">
        <v>115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311"/>
    </row>
    <row r="58" spans="1:20" ht="17.149999999999999" customHeight="1">
      <c r="A58" s="113"/>
      <c r="B58" s="134" t="s">
        <v>116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311"/>
    </row>
    <row r="59" spans="1:20" ht="17.149999999999999" customHeight="1">
      <c r="A59" s="113"/>
      <c r="B59" s="134" t="s">
        <v>117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311"/>
    </row>
  </sheetData>
  <mergeCells count="12">
    <mergeCell ref="Q13:R13"/>
    <mergeCell ref="A23:T23"/>
    <mergeCell ref="C25:J25"/>
    <mergeCell ref="K25:L25"/>
    <mergeCell ref="C1:S1"/>
    <mergeCell ref="B3:K3"/>
    <mergeCell ref="B5:I5"/>
    <mergeCell ref="L7:Q7"/>
    <mergeCell ref="Q9:R9"/>
    <mergeCell ref="Q11:R11"/>
    <mergeCell ref="N5:S5"/>
    <mergeCell ref="M3:S3"/>
  </mergeCells>
  <pageMargins left="0.7" right="0.7" top="0.75" bottom="0.75" header="0.3" footer="0.3"/>
  <pageSetup paperSize="9" scale="66" orientation="portrait" r:id="rId1"/>
  <headerFooter>
    <oddFooter>&amp;L&amp;"Helvetica,Regular"&amp;12&amp;K000000	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H49"/>
  <sheetViews>
    <sheetView topLeftCell="A19" workbookViewId="0">
      <selection activeCell="A41" sqref="A41"/>
    </sheetView>
  </sheetViews>
  <sheetFormatPr baseColWidth="10" defaultColWidth="12" defaultRowHeight="13"/>
  <cols>
    <col min="1" max="1" width="35.796875" style="186" customWidth="1"/>
    <col min="2" max="2" width="15" style="186" customWidth="1"/>
    <col min="3" max="3" width="13.796875" style="186" customWidth="1"/>
    <col min="4" max="5" width="8.69921875" style="186" customWidth="1"/>
    <col min="6" max="8" width="11.296875" style="186" customWidth="1"/>
    <col min="9" max="16384" width="12" style="186"/>
  </cols>
  <sheetData>
    <row r="1" spans="1:8" ht="18.75" customHeight="1">
      <c r="A1" s="929" t="s">
        <v>818</v>
      </c>
      <c r="B1" s="929"/>
      <c r="C1" s="929"/>
      <c r="D1" s="929"/>
      <c r="E1" s="929"/>
      <c r="F1" s="929"/>
      <c r="G1" s="929"/>
      <c r="H1" s="929"/>
    </row>
    <row r="2" spans="1:8" ht="8.15" customHeight="1"/>
    <row r="3" spans="1:8" ht="12.75" customHeight="1">
      <c r="A3" s="930" t="s">
        <v>487</v>
      </c>
      <c r="B3" s="930"/>
      <c r="C3" s="930"/>
      <c r="E3" s="201" t="s">
        <v>488</v>
      </c>
      <c r="F3" s="945">
        <f>+'Note 1'!E3</f>
        <v>45657</v>
      </c>
      <c r="G3" s="945"/>
    </row>
    <row r="4" spans="1:8" ht="15" customHeight="1">
      <c r="A4" s="942" t="str">
        <f>+'Note 1'!A4</f>
        <v>SOCIETE DES MINES DU SENEGAL - SA</v>
      </c>
      <c r="B4" s="942"/>
      <c r="C4" s="942"/>
      <c r="D4" s="946" t="s">
        <v>489</v>
      </c>
      <c r="E4" s="946"/>
      <c r="F4" s="947">
        <f>+'Note 1'!E4</f>
        <v>12</v>
      </c>
      <c r="G4" s="947"/>
    </row>
    <row r="5" spans="1:8" ht="15" customHeight="1">
      <c r="A5" s="186" t="s">
        <v>490</v>
      </c>
      <c r="B5" s="949" t="str">
        <f>+'Note 1'!B5</f>
        <v>0086501962V3</v>
      </c>
      <c r="C5" s="949"/>
      <c r="D5" s="946"/>
      <c r="E5" s="946"/>
      <c r="F5" s="948"/>
      <c r="G5" s="948"/>
    </row>
    <row r="6" spans="1:8" ht="8.15" customHeight="1"/>
    <row r="7" spans="1:8" ht="25.15" customHeight="1">
      <c r="A7" s="936" t="s">
        <v>340</v>
      </c>
      <c r="B7" s="964" t="s">
        <v>788</v>
      </c>
      <c r="C7" s="964" t="s">
        <v>594</v>
      </c>
      <c r="D7" s="983" t="s">
        <v>746</v>
      </c>
      <c r="E7" s="983" t="s">
        <v>595</v>
      </c>
      <c r="F7" s="983" t="s">
        <v>819</v>
      </c>
      <c r="G7" s="983" t="s">
        <v>820</v>
      </c>
      <c r="H7" s="983" t="s">
        <v>821</v>
      </c>
    </row>
    <row r="8" spans="1:8" ht="25.15" customHeight="1">
      <c r="A8" s="984"/>
      <c r="B8" s="957"/>
      <c r="C8" s="957"/>
      <c r="D8" s="960"/>
      <c r="E8" s="960"/>
      <c r="F8" s="960"/>
      <c r="G8" s="960"/>
      <c r="H8" s="960"/>
    </row>
    <row r="9" spans="1:8">
      <c r="A9" s="333" t="s">
        <v>822</v>
      </c>
      <c r="B9" s="189"/>
      <c r="C9" s="189"/>
      <c r="D9" s="189"/>
      <c r="E9" s="189"/>
      <c r="F9" s="189"/>
      <c r="G9" s="189"/>
      <c r="H9" s="189"/>
    </row>
    <row r="10" spans="1:8" ht="26">
      <c r="A10" s="333" t="s">
        <v>823</v>
      </c>
      <c r="B10" s="189"/>
      <c r="C10" s="189"/>
      <c r="D10" s="189"/>
      <c r="E10" s="189"/>
      <c r="F10" s="189"/>
      <c r="G10" s="189"/>
      <c r="H10" s="189"/>
    </row>
    <row r="11" spans="1:8">
      <c r="A11" s="333" t="s">
        <v>824</v>
      </c>
      <c r="B11" s="189"/>
      <c r="C11" s="189"/>
      <c r="D11" s="189"/>
      <c r="E11" s="189"/>
      <c r="F11" s="189"/>
      <c r="G11" s="189"/>
      <c r="H11" s="189"/>
    </row>
    <row r="12" spans="1:8" ht="26">
      <c r="A12" s="333" t="s">
        <v>825</v>
      </c>
      <c r="B12" s="189"/>
      <c r="C12" s="189"/>
      <c r="D12" s="189"/>
      <c r="E12" s="189"/>
      <c r="F12" s="189"/>
      <c r="G12" s="189"/>
      <c r="H12" s="189"/>
    </row>
    <row r="13" spans="1:8">
      <c r="A13" s="333" t="s">
        <v>826</v>
      </c>
      <c r="B13" s="189"/>
      <c r="C13" s="189"/>
      <c r="D13" s="189"/>
      <c r="E13" s="189"/>
      <c r="F13" s="189"/>
      <c r="G13" s="189"/>
      <c r="H13" s="189"/>
    </row>
    <row r="14" spans="1:8">
      <c r="A14" s="333" t="s">
        <v>604</v>
      </c>
      <c r="B14" s="189"/>
      <c r="C14" s="189"/>
      <c r="D14" s="189"/>
      <c r="E14" s="189"/>
      <c r="F14" s="189"/>
      <c r="G14" s="189"/>
      <c r="H14" s="189"/>
    </row>
    <row r="15" spans="1:8" ht="26">
      <c r="A15" s="333" t="s">
        <v>827</v>
      </c>
      <c r="B15" s="189"/>
      <c r="C15" s="189"/>
      <c r="D15" s="189"/>
      <c r="E15" s="189"/>
      <c r="F15" s="189"/>
      <c r="G15" s="189"/>
      <c r="H15" s="189"/>
    </row>
    <row r="16" spans="1:8">
      <c r="A16" s="333" t="s">
        <v>828</v>
      </c>
      <c r="B16" s="189"/>
      <c r="C16" s="189"/>
      <c r="D16" s="189"/>
      <c r="E16" s="189"/>
      <c r="F16" s="189"/>
      <c r="G16" s="189"/>
      <c r="H16" s="189"/>
    </row>
    <row r="17" spans="1:8">
      <c r="A17" s="333" t="s">
        <v>829</v>
      </c>
      <c r="B17" s="189"/>
      <c r="C17" s="189"/>
      <c r="D17" s="189"/>
      <c r="E17" s="189"/>
      <c r="F17" s="189"/>
      <c r="G17" s="189"/>
      <c r="H17" s="189"/>
    </row>
    <row r="18" spans="1:8" ht="26">
      <c r="A18" s="333" t="s">
        <v>830</v>
      </c>
      <c r="B18" s="189"/>
      <c r="C18" s="189"/>
      <c r="D18" s="189"/>
      <c r="E18" s="189"/>
      <c r="F18" s="189"/>
      <c r="G18" s="189"/>
      <c r="H18" s="189"/>
    </row>
    <row r="19" spans="1:8" ht="26">
      <c r="A19" s="348" t="s">
        <v>831</v>
      </c>
      <c r="B19" s="222"/>
      <c r="C19" s="222"/>
      <c r="D19" s="222"/>
      <c r="E19" s="222"/>
      <c r="F19" s="222"/>
      <c r="G19" s="222"/>
      <c r="H19" s="222"/>
    </row>
    <row r="20" spans="1:8">
      <c r="A20" s="333" t="s">
        <v>832</v>
      </c>
      <c r="B20" s="189"/>
      <c r="C20" s="189"/>
      <c r="D20" s="189"/>
      <c r="E20" s="189"/>
      <c r="F20" s="189"/>
      <c r="G20" s="189"/>
      <c r="H20" s="189"/>
    </row>
    <row r="21" spans="1:8">
      <c r="A21" s="333" t="s">
        <v>833</v>
      </c>
      <c r="B21" s="189"/>
      <c r="C21" s="189"/>
      <c r="D21" s="189"/>
      <c r="E21" s="189"/>
      <c r="F21" s="189"/>
      <c r="G21" s="189"/>
      <c r="H21" s="189"/>
    </row>
    <row r="22" spans="1:8">
      <c r="A22" s="333" t="s">
        <v>834</v>
      </c>
      <c r="B22" s="189"/>
      <c r="C22" s="189"/>
      <c r="D22" s="189"/>
      <c r="E22" s="189"/>
      <c r="F22" s="189"/>
      <c r="G22" s="189"/>
      <c r="H22" s="189"/>
    </row>
    <row r="23" spans="1:8">
      <c r="A23" s="333" t="s">
        <v>604</v>
      </c>
      <c r="B23" s="189"/>
      <c r="C23" s="189"/>
      <c r="D23" s="189"/>
      <c r="E23" s="189"/>
      <c r="F23" s="189"/>
      <c r="G23" s="189"/>
      <c r="H23" s="189"/>
    </row>
    <row r="24" spans="1:8">
      <c r="A24" s="333" t="s">
        <v>835</v>
      </c>
      <c r="B24" s="189"/>
      <c r="C24" s="189"/>
      <c r="D24" s="189"/>
      <c r="E24" s="189"/>
      <c r="F24" s="189"/>
      <c r="G24" s="189"/>
      <c r="H24" s="189"/>
    </row>
    <row r="25" spans="1:8" ht="26">
      <c r="A25" s="348" t="s">
        <v>836</v>
      </c>
      <c r="B25" s="222"/>
      <c r="C25" s="222"/>
      <c r="D25" s="222"/>
      <c r="E25" s="222"/>
      <c r="F25" s="222"/>
      <c r="G25" s="222"/>
      <c r="H25" s="222"/>
    </row>
    <row r="26" spans="1:8">
      <c r="A26" s="333" t="s">
        <v>837</v>
      </c>
      <c r="B26" s="189"/>
      <c r="C26" s="189"/>
      <c r="D26" s="189"/>
      <c r="E26" s="189"/>
      <c r="F26" s="225"/>
      <c r="G26" s="225"/>
      <c r="H26" s="225"/>
    </row>
    <row r="27" spans="1:8" ht="26">
      <c r="A27" s="333" t="s">
        <v>838</v>
      </c>
      <c r="B27" s="189"/>
      <c r="C27" s="189"/>
      <c r="D27" s="189"/>
      <c r="E27" s="189"/>
      <c r="F27" s="225"/>
      <c r="G27" s="225"/>
      <c r="H27" s="225"/>
    </row>
    <row r="28" spans="1:8" ht="26">
      <c r="A28" s="333" t="s">
        <v>839</v>
      </c>
      <c r="B28" s="189"/>
      <c r="C28" s="189"/>
      <c r="D28" s="189"/>
      <c r="E28" s="189"/>
      <c r="F28" s="225"/>
      <c r="G28" s="225"/>
      <c r="H28" s="225"/>
    </row>
    <row r="29" spans="1:8">
      <c r="A29" s="333" t="s">
        <v>840</v>
      </c>
      <c r="B29" s="189"/>
      <c r="C29" s="189"/>
      <c r="D29" s="189"/>
      <c r="E29" s="189"/>
      <c r="F29" s="225"/>
      <c r="G29" s="225"/>
      <c r="H29" s="225"/>
    </row>
    <row r="30" spans="1:8">
      <c r="A30" s="333" t="s">
        <v>841</v>
      </c>
      <c r="B30" s="189"/>
      <c r="C30" s="189"/>
      <c r="D30" s="189"/>
      <c r="E30" s="189"/>
      <c r="F30" s="225"/>
      <c r="G30" s="225"/>
      <c r="H30" s="225"/>
    </row>
    <row r="31" spans="1:8" ht="26">
      <c r="A31" s="333" t="s">
        <v>842</v>
      </c>
      <c r="B31" s="667">
        <v>11623524</v>
      </c>
      <c r="C31" s="667">
        <v>6279953</v>
      </c>
      <c r="D31" s="709">
        <f>+B31-C31</f>
        <v>5343571</v>
      </c>
      <c r="E31" s="664">
        <v>85</v>
      </c>
      <c r="F31" s="225"/>
      <c r="G31" s="225"/>
      <c r="H31" s="225"/>
    </row>
    <row r="32" spans="1:8">
      <c r="A32" s="333" t="s">
        <v>843</v>
      </c>
      <c r="B32" s="664"/>
      <c r="C32" s="664"/>
      <c r="D32" s="664"/>
      <c r="E32" s="664"/>
      <c r="F32" s="225"/>
      <c r="G32" s="225"/>
      <c r="H32" s="225"/>
    </row>
    <row r="33" spans="1:8">
      <c r="A33" s="333" t="s">
        <v>844</v>
      </c>
      <c r="B33" s="664"/>
      <c r="C33" s="664"/>
      <c r="D33" s="664"/>
      <c r="E33" s="664"/>
      <c r="F33" s="225"/>
      <c r="G33" s="225"/>
      <c r="H33" s="225"/>
    </row>
    <row r="34" spans="1:8">
      <c r="A34" s="333" t="s">
        <v>845</v>
      </c>
      <c r="B34" s="664"/>
      <c r="C34" s="664"/>
      <c r="D34" s="664"/>
      <c r="E34" s="664"/>
      <c r="F34" s="225"/>
      <c r="G34" s="225"/>
      <c r="H34" s="225"/>
    </row>
    <row r="35" spans="1:8">
      <c r="A35" s="333" t="s">
        <v>846</v>
      </c>
      <c r="B35" s="664"/>
      <c r="C35" s="664"/>
      <c r="D35" s="664"/>
      <c r="E35" s="664"/>
      <c r="F35" s="225"/>
      <c r="G35" s="225"/>
      <c r="H35" s="225"/>
    </row>
    <row r="36" spans="1:8" ht="26">
      <c r="A36" s="333" t="s">
        <v>847</v>
      </c>
      <c r="B36" s="664"/>
      <c r="C36" s="664"/>
      <c r="D36" s="664"/>
      <c r="E36" s="664"/>
      <c r="F36" s="225"/>
      <c r="G36" s="225"/>
      <c r="H36" s="225"/>
    </row>
    <row r="37" spans="1:8">
      <c r="A37" s="333" t="s">
        <v>848</v>
      </c>
      <c r="B37" s="664"/>
      <c r="C37" s="664"/>
      <c r="D37" s="664"/>
      <c r="E37" s="664"/>
      <c r="F37" s="225"/>
      <c r="G37" s="225"/>
      <c r="H37" s="225"/>
    </row>
    <row r="38" spans="1:8">
      <c r="A38" s="333" t="s">
        <v>849</v>
      </c>
      <c r="B38" s="664"/>
      <c r="C38" s="664"/>
      <c r="D38" s="664"/>
      <c r="E38" s="664"/>
      <c r="F38" s="225"/>
      <c r="G38" s="225"/>
      <c r="H38" s="225"/>
    </row>
    <row r="39" spans="1:8" ht="26.5" thickBot="1">
      <c r="A39" s="348" t="s">
        <v>850</v>
      </c>
      <c r="B39" s="710">
        <f>+B31</f>
        <v>11623524</v>
      </c>
      <c r="C39" s="710">
        <f t="shared" ref="C39:E39" si="0">+C31</f>
        <v>6279953</v>
      </c>
      <c r="D39" s="710">
        <f t="shared" si="0"/>
        <v>5343571</v>
      </c>
      <c r="E39" s="710">
        <f t="shared" si="0"/>
        <v>85</v>
      </c>
      <c r="F39" s="226"/>
      <c r="G39" s="226"/>
      <c r="H39" s="226"/>
    </row>
    <row r="40" spans="1:8">
      <c r="A40" s="350" t="s">
        <v>529</v>
      </c>
    </row>
    <row r="41" spans="1:8">
      <c r="A41" s="224" t="s">
        <v>1541</v>
      </c>
    </row>
    <row r="42" spans="1:8">
      <c r="A42" s="224"/>
    </row>
    <row r="43" spans="1:8">
      <c r="A43" s="224"/>
    </row>
    <row r="44" spans="1:8">
      <c r="A44" s="224"/>
    </row>
    <row r="45" spans="1:8">
      <c r="A45" s="197"/>
    </row>
    <row r="46" spans="1:8">
      <c r="A46" s="197"/>
    </row>
    <row r="47" spans="1:8">
      <c r="A47" s="217"/>
    </row>
    <row r="48" spans="1:8">
      <c r="A48" s="197"/>
    </row>
    <row r="49" spans="1:1">
      <c r="A49" s="217"/>
    </row>
  </sheetData>
  <mergeCells count="15">
    <mergeCell ref="G7:G8"/>
    <mergeCell ref="H7:H8"/>
    <mergeCell ref="A7:A8"/>
    <mergeCell ref="B7:B8"/>
    <mergeCell ref="C7:C8"/>
    <mergeCell ref="D7:D8"/>
    <mergeCell ref="E7:E8"/>
    <mergeCell ref="F7:F8"/>
    <mergeCell ref="A1:H1"/>
    <mergeCell ref="A3:C3"/>
    <mergeCell ref="F3:G3"/>
    <mergeCell ref="A4:C4"/>
    <mergeCell ref="D4:E5"/>
    <mergeCell ref="F4:G5"/>
    <mergeCell ref="B5:C5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F9:H25 B9:D30 B31:B39 C31:D38 C39:E39" xr:uid="{00000000-0002-0000-1D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H40"/>
  <sheetViews>
    <sheetView topLeftCell="A21" workbookViewId="0">
      <selection activeCell="A33" sqref="A33:F38"/>
    </sheetView>
  </sheetViews>
  <sheetFormatPr baseColWidth="10" defaultColWidth="12" defaultRowHeight="13"/>
  <cols>
    <col min="1" max="1" width="39.5" style="186" customWidth="1"/>
    <col min="2" max="7" width="13.69921875" style="186" customWidth="1"/>
    <col min="8" max="16384" width="12" style="186"/>
  </cols>
  <sheetData>
    <row r="1" spans="1:8" ht="33.75" customHeight="1">
      <c r="A1" s="1026" t="s">
        <v>851</v>
      </c>
      <c r="B1" s="1026"/>
      <c r="C1" s="1026"/>
      <c r="D1" s="1026"/>
      <c r="E1" s="1026"/>
      <c r="F1" s="1026"/>
      <c r="G1" s="227"/>
      <c r="H1" s="227"/>
    </row>
    <row r="2" spans="1:8" ht="8.15" customHeight="1"/>
    <row r="3" spans="1:8" ht="12.75" customHeight="1">
      <c r="A3" s="930" t="s">
        <v>487</v>
      </c>
      <c r="B3" s="930"/>
      <c r="C3" s="930"/>
      <c r="D3" s="186" t="s">
        <v>488</v>
      </c>
      <c r="E3" s="945">
        <f>+'Note 1'!E3</f>
        <v>45657</v>
      </c>
      <c r="F3" s="961"/>
    </row>
    <row r="4" spans="1:8" ht="15" customHeight="1">
      <c r="A4" s="942" t="str">
        <f>+'Note 1'!A4</f>
        <v>SOCIETE DES MINES DU SENEGAL - SA</v>
      </c>
      <c r="B4" s="942"/>
      <c r="C4" s="942"/>
      <c r="D4" s="933" t="s">
        <v>489</v>
      </c>
      <c r="E4" s="962">
        <f>+'Note 1'!E4</f>
        <v>12</v>
      </c>
      <c r="F4" s="962"/>
    </row>
    <row r="5" spans="1:8" ht="15" customHeight="1">
      <c r="A5" s="186" t="s">
        <v>490</v>
      </c>
      <c r="B5" s="949" t="str">
        <f>+'Note 1'!B5</f>
        <v>0086501962V3</v>
      </c>
      <c r="C5" s="949"/>
      <c r="D5" s="933"/>
      <c r="E5" s="963"/>
      <c r="F5" s="963"/>
    </row>
    <row r="6" spans="1:8" ht="8.15" customHeight="1"/>
    <row r="7" spans="1:8" ht="25.15" customHeight="1">
      <c r="A7" s="228" t="s">
        <v>852</v>
      </c>
      <c r="B7" s="210"/>
      <c r="C7" s="210"/>
      <c r="D7" s="210"/>
      <c r="E7" s="229"/>
      <c r="F7" s="230"/>
      <c r="G7" s="231"/>
    </row>
    <row r="8" spans="1:8">
      <c r="A8" s="232" t="s">
        <v>340</v>
      </c>
      <c r="B8" s="968" t="s">
        <v>593</v>
      </c>
      <c r="C8" s="970"/>
      <c r="D8" s="968" t="s">
        <v>594</v>
      </c>
      <c r="E8" s="970"/>
      <c r="F8" s="230"/>
      <c r="G8" s="231"/>
    </row>
    <row r="9" spans="1:8">
      <c r="A9" s="333" t="s">
        <v>853</v>
      </c>
      <c r="B9" s="999"/>
      <c r="C9" s="1000"/>
      <c r="D9" s="999"/>
      <c r="E9" s="1000"/>
      <c r="F9" s="233"/>
      <c r="G9" s="234"/>
    </row>
    <row r="10" spans="1:8">
      <c r="A10" s="333" t="s">
        <v>854</v>
      </c>
      <c r="B10" s="999"/>
      <c r="C10" s="1000"/>
      <c r="D10" s="999"/>
      <c r="E10" s="1000"/>
      <c r="F10" s="233"/>
      <c r="G10" s="234"/>
    </row>
    <row r="11" spans="1:8">
      <c r="A11" s="333" t="s">
        <v>855</v>
      </c>
      <c r="B11" s="999"/>
      <c r="C11" s="1000"/>
      <c r="D11" s="999"/>
      <c r="E11" s="1000"/>
      <c r="F11" s="233"/>
      <c r="G11" s="234"/>
    </row>
    <row r="12" spans="1:8" ht="39">
      <c r="A12" s="333" t="s">
        <v>856</v>
      </c>
      <c r="B12" s="999"/>
      <c r="C12" s="1000"/>
      <c r="D12" s="999"/>
      <c r="E12" s="1000"/>
      <c r="F12" s="233"/>
      <c r="G12" s="234"/>
    </row>
    <row r="13" spans="1:8" ht="26">
      <c r="A13" s="333" t="s">
        <v>857</v>
      </c>
      <c r="B13" s="999"/>
      <c r="C13" s="1000"/>
      <c r="D13" s="999"/>
      <c r="E13" s="1000"/>
      <c r="F13" s="233"/>
      <c r="G13" s="234"/>
    </row>
    <row r="14" spans="1:8" ht="26">
      <c r="A14" s="333" t="s">
        <v>858</v>
      </c>
      <c r="B14" s="999"/>
      <c r="C14" s="1000"/>
      <c r="D14" s="999"/>
      <c r="E14" s="1000"/>
      <c r="F14" s="233"/>
      <c r="G14" s="234"/>
    </row>
    <row r="15" spans="1:8">
      <c r="A15" s="350" t="s">
        <v>529</v>
      </c>
    </row>
    <row r="16" spans="1:8">
      <c r="A16" s="197" t="s">
        <v>859</v>
      </c>
    </row>
    <row r="17" spans="1:7">
      <c r="A17" s="235" t="s">
        <v>860</v>
      </c>
    </row>
    <row r="18" spans="1:7">
      <c r="A18" s="197"/>
    </row>
    <row r="20" spans="1:7" ht="33.75" customHeight="1">
      <c r="A20" s="1027" t="s">
        <v>861</v>
      </c>
      <c r="B20" s="1028"/>
      <c r="C20" s="1028"/>
      <c r="D20" s="1028"/>
      <c r="E20" s="1029"/>
      <c r="F20" s="230"/>
      <c r="G20" s="231"/>
    </row>
    <row r="21" spans="1:7">
      <c r="A21" s="232" t="s">
        <v>340</v>
      </c>
      <c r="B21" s="968" t="s">
        <v>593</v>
      </c>
      <c r="C21" s="970"/>
      <c r="D21" s="968" t="s">
        <v>594</v>
      </c>
      <c r="E21" s="970"/>
      <c r="F21" s="230"/>
      <c r="G21" s="231"/>
    </row>
    <row r="22" spans="1:7" ht="26">
      <c r="A22" s="348" t="s">
        <v>862</v>
      </c>
      <c r="B22" s="321"/>
      <c r="C22" s="216"/>
      <c r="D22" s="321"/>
      <c r="E22" s="216"/>
      <c r="F22" s="236"/>
      <c r="G22" s="237"/>
    </row>
    <row r="23" spans="1:7" ht="26">
      <c r="A23" s="333" t="s">
        <v>863</v>
      </c>
      <c r="B23" s="999"/>
      <c r="C23" s="1000"/>
      <c r="D23" s="999"/>
      <c r="E23" s="1000"/>
      <c r="F23" s="233"/>
      <c r="G23" s="234"/>
    </row>
    <row r="24" spans="1:7">
      <c r="A24" s="333" t="s">
        <v>864</v>
      </c>
      <c r="B24" s="999"/>
      <c r="C24" s="1000"/>
      <c r="D24" s="999"/>
      <c r="E24" s="1000"/>
      <c r="F24" s="233"/>
      <c r="G24" s="234"/>
    </row>
    <row r="25" spans="1:7">
      <c r="A25" s="333" t="s">
        <v>865</v>
      </c>
      <c r="B25" s="999"/>
      <c r="C25" s="1000"/>
      <c r="D25" s="999"/>
      <c r="E25" s="1000"/>
      <c r="F25" s="233"/>
      <c r="G25" s="234"/>
    </row>
    <row r="26" spans="1:7">
      <c r="A26" s="333" t="s">
        <v>866</v>
      </c>
      <c r="B26" s="999"/>
      <c r="C26" s="1000"/>
      <c r="D26" s="999"/>
      <c r="E26" s="1000"/>
      <c r="F26" s="233"/>
      <c r="G26" s="234"/>
    </row>
    <row r="27" spans="1:7">
      <c r="A27" s="333" t="s">
        <v>867</v>
      </c>
      <c r="B27" s="999"/>
      <c r="C27" s="1000"/>
      <c r="D27" s="999"/>
      <c r="E27" s="1000"/>
      <c r="F27" s="233"/>
      <c r="G27" s="234"/>
    </row>
    <row r="28" spans="1:7" ht="26">
      <c r="A28" s="348" t="s">
        <v>862</v>
      </c>
      <c r="B28" s="321"/>
      <c r="C28" s="216"/>
      <c r="D28" s="321"/>
      <c r="E28" s="216"/>
      <c r="F28" s="236"/>
      <c r="G28" s="237"/>
    </row>
    <row r="29" spans="1:7">
      <c r="A29" s="350" t="s">
        <v>529</v>
      </c>
    </row>
    <row r="30" spans="1:7">
      <c r="A30" s="197" t="s">
        <v>868</v>
      </c>
    </row>
    <row r="33" spans="1:8" ht="15.5">
      <c r="A33" s="1027" t="s">
        <v>869</v>
      </c>
      <c r="B33" s="1028"/>
      <c r="C33" s="1028"/>
      <c r="D33" s="1028"/>
      <c r="E33" s="1028"/>
      <c r="F33" s="1029"/>
      <c r="G33" s="238"/>
      <c r="H33" s="231"/>
    </row>
    <row r="34" spans="1:8">
      <c r="A34" s="318" t="s">
        <v>340</v>
      </c>
      <c r="B34" s="194"/>
      <c r="C34" s="968" t="s">
        <v>593</v>
      </c>
      <c r="D34" s="970"/>
      <c r="E34" s="968" t="s">
        <v>594</v>
      </c>
      <c r="F34" s="970"/>
      <c r="G34" s="238"/>
      <c r="H34" s="231"/>
    </row>
    <row r="35" spans="1:8">
      <c r="A35" s="239"/>
      <c r="B35" s="240"/>
      <c r="C35" s="321" t="s">
        <v>870</v>
      </c>
      <c r="D35" s="216" t="s">
        <v>871</v>
      </c>
      <c r="E35" s="321" t="s">
        <v>870</v>
      </c>
      <c r="F35" s="216" t="s">
        <v>871</v>
      </c>
      <c r="G35" s="236"/>
      <c r="H35" s="237"/>
    </row>
    <row r="36" spans="1:8">
      <c r="A36" s="1030" t="s">
        <v>872</v>
      </c>
      <c r="B36" s="1031"/>
      <c r="C36" s="189"/>
      <c r="D36" s="189"/>
      <c r="E36" s="189"/>
      <c r="F36" s="189"/>
      <c r="G36" s="233"/>
      <c r="H36" s="234"/>
    </row>
    <row r="37" spans="1:8">
      <c r="A37" s="1030" t="s">
        <v>873</v>
      </c>
      <c r="B37" s="1031"/>
      <c r="C37" s="189"/>
      <c r="D37" s="189"/>
      <c r="E37" s="189"/>
      <c r="F37" s="189"/>
      <c r="G37" s="233"/>
      <c r="H37" s="234"/>
    </row>
    <row r="38" spans="1:8">
      <c r="A38" s="1030" t="s">
        <v>874</v>
      </c>
      <c r="B38" s="1031"/>
      <c r="C38" s="189"/>
      <c r="D38" s="189"/>
      <c r="E38" s="189"/>
      <c r="F38" s="189"/>
      <c r="G38" s="233"/>
      <c r="H38" s="234"/>
    </row>
    <row r="39" spans="1:8">
      <c r="A39" s="350" t="s">
        <v>529</v>
      </c>
      <c r="B39" s="351"/>
    </row>
    <row r="40" spans="1:8">
      <c r="A40" s="197" t="s">
        <v>875</v>
      </c>
    </row>
  </sheetData>
  <mergeCells count="40">
    <mergeCell ref="A37:B37"/>
    <mergeCell ref="A38:B38"/>
    <mergeCell ref="B27:C27"/>
    <mergeCell ref="D27:E27"/>
    <mergeCell ref="A33:F33"/>
    <mergeCell ref="C34:D34"/>
    <mergeCell ref="E34:F34"/>
    <mergeCell ref="A36:B36"/>
    <mergeCell ref="B24:C24"/>
    <mergeCell ref="D24:E24"/>
    <mergeCell ref="B25:C25"/>
    <mergeCell ref="D25:E25"/>
    <mergeCell ref="B26:C26"/>
    <mergeCell ref="D26:E26"/>
    <mergeCell ref="B23:C23"/>
    <mergeCell ref="D23:E23"/>
    <mergeCell ref="B11:C11"/>
    <mergeCell ref="D11:E11"/>
    <mergeCell ref="B12:C12"/>
    <mergeCell ref="D12:E12"/>
    <mergeCell ref="B13:C13"/>
    <mergeCell ref="D13:E13"/>
    <mergeCell ref="B14:C14"/>
    <mergeCell ref="D14:E14"/>
    <mergeCell ref="A20:E20"/>
    <mergeCell ref="B21:C21"/>
    <mergeCell ref="D21:E21"/>
    <mergeCell ref="B8:C8"/>
    <mergeCell ref="D8:E8"/>
    <mergeCell ref="B9:C9"/>
    <mergeCell ref="D9:E9"/>
    <mergeCell ref="B10:C10"/>
    <mergeCell ref="D10:E10"/>
    <mergeCell ref="A1:F1"/>
    <mergeCell ref="A3:C3"/>
    <mergeCell ref="E3:F3"/>
    <mergeCell ref="A4:C4"/>
    <mergeCell ref="D4:D5"/>
    <mergeCell ref="E4:F5"/>
    <mergeCell ref="B5:C5"/>
  </mergeCells>
  <dataValidations count="2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E14" xr:uid="{00000000-0002-0000-1E00-000000000000}">
      <formula1>0</formula1>
    </dataValidation>
    <dataValidation type="whole" operator="notEqual" allowBlank="1" showInputMessage="1" showErrorMessage="1" errorTitle="Erreur de saisie" error="La cellule ne peut prendre que du numérique." promptTitle="Information " prompt="Cette cellule ne peut prendre que du numérique." sqref="B22:E28" xr:uid="{00000000-0002-0000-1E00-000001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9" orientation="portrait" r:id="rId1"/>
  <headerFooter>
    <oddFooter>&amp;L&amp;"Helvetica,Regular"&amp;12&amp;K000000	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G26"/>
  <sheetViews>
    <sheetView topLeftCell="A9" workbookViewId="0">
      <selection activeCell="E10" sqref="E10"/>
    </sheetView>
  </sheetViews>
  <sheetFormatPr baseColWidth="10" defaultColWidth="12" defaultRowHeight="13"/>
  <cols>
    <col min="1" max="1" width="39.5" style="186" customWidth="1"/>
    <col min="2" max="2" width="26.19921875" style="186" customWidth="1"/>
    <col min="3" max="3" width="24.796875" style="186" customWidth="1"/>
    <col min="4" max="4" width="17.296875" style="186" customWidth="1"/>
    <col min="5" max="5" width="19.69921875" style="186" customWidth="1"/>
    <col min="6" max="6" width="13.69921875" style="186" customWidth="1"/>
    <col min="7" max="16384" width="12" style="186"/>
  </cols>
  <sheetData>
    <row r="1" spans="1:7" ht="33.75" customHeight="1">
      <c r="A1" s="1026" t="s">
        <v>876</v>
      </c>
      <c r="B1" s="1026"/>
      <c r="C1" s="1026"/>
      <c r="D1" s="1026"/>
      <c r="E1" s="1026"/>
      <c r="F1" s="227"/>
      <c r="G1" s="227"/>
    </row>
    <row r="2" spans="1:7" ht="8.15" customHeight="1"/>
    <row r="3" spans="1:7" ht="12.75" customHeight="1">
      <c r="A3" s="930" t="s">
        <v>487</v>
      </c>
      <c r="B3" s="930"/>
      <c r="C3" s="186" t="s">
        <v>877</v>
      </c>
      <c r="D3" s="323">
        <f>+'Note 1'!E3</f>
        <v>45657</v>
      </c>
      <c r="E3" s="409"/>
    </row>
    <row r="4" spans="1:7" ht="15" customHeight="1">
      <c r="A4" s="942" t="str">
        <f>+'Note 1'!A4</f>
        <v>SOCIETE DES MINES DU SENEGAL - SA</v>
      </c>
      <c r="B4" s="942"/>
      <c r="C4" s="933" t="s">
        <v>878</v>
      </c>
      <c r="D4" s="237"/>
      <c r="E4" s="962"/>
    </row>
    <row r="5" spans="1:7" ht="15" customHeight="1">
      <c r="A5" s="186" t="s">
        <v>490</v>
      </c>
      <c r="B5" s="410"/>
      <c r="C5" s="933"/>
      <c r="D5" s="237">
        <f>+'Note 1'!E4</f>
        <v>12</v>
      </c>
      <c r="E5" s="963"/>
    </row>
    <row r="6" spans="1:7" ht="8.15" customHeight="1">
      <c r="B6" s="186" t="str">
        <f>+'Note 1'!B5</f>
        <v>0086501962V3</v>
      </c>
    </row>
    <row r="8" spans="1:7" ht="33.75" customHeight="1">
      <c r="A8" s="1027" t="s">
        <v>879</v>
      </c>
      <c r="B8" s="1028"/>
      <c r="C8" s="1029"/>
      <c r="D8" s="518"/>
      <c r="E8" s="519"/>
      <c r="F8" s="231"/>
    </row>
    <row r="9" spans="1:7">
      <c r="A9" s="232" t="s">
        <v>340</v>
      </c>
      <c r="B9" s="412" t="s">
        <v>593</v>
      </c>
      <c r="C9" s="195" t="s">
        <v>594</v>
      </c>
      <c r="D9" s="520"/>
      <c r="E9" s="519"/>
      <c r="F9" s="231"/>
    </row>
    <row r="10" spans="1:7" ht="26">
      <c r="A10" s="333" t="s">
        <v>880</v>
      </c>
      <c r="B10" s="488"/>
      <c r="C10" s="512"/>
      <c r="D10" s="521"/>
      <c r="E10" s="234"/>
      <c r="F10" s="234"/>
    </row>
    <row r="11" spans="1:7" ht="26">
      <c r="A11" s="333" t="s">
        <v>881</v>
      </c>
      <c r="B11" s="488"/>
      <c r="C11" s="512"/>
      <c r="D11" s="521"/>
      <c r="E11" s="234"/>
      <c r="F11" s="234"/>
    </row>
    <row r="12" spans="1:7" ht="25.15" customHeight="1">
      <c r="A12" s="348" t="s">
        <v>882</v>
      </c>
      <c r="B12" s="216"/>
      <c r="C12" s="222"/>
      <c r="D12" s="521"/>
      <c r="E12" s="237"/>
      <c r="F12" s="237"/>
    </row>
    <row r="13" spans="1:7">
      <c r="A13" s="350" t="s">
        <v>529</v>
      </c>
    </row>
    <row r="14" spans="1:7">
      <c r="A14" s="197" t="s">
        <v>883</v>
      </c>
    </row>
    <row r="17" spans="1:7" ht="15.5">
      <c r="A17" s="1027" t="s">
        <v>884</v>
      </c>
      <c r="B17" s="1028"/>
      <c r="C17" s="1028"/>
      <c r="D17" s="1028"/>
      <c r="E17" s="1029"/>
      <c r="F17" s="238"/>
      <c r="G17" s="231"/>
    </row>
    <row r="18" spans="1:7">
      <c r="A18" s="318" t="s">
        <v>340</v>
      </c>
      <c r="B18" s="968" t="s">
        <v>593</v>
      </c>
      <c r="C18" s="970"/>
      <c r="D18" s="412"/>
      <c r="E18" s="412"/>
      <c r="F18" s="238"/>
      <c r="G18" s="231"/>
    </row>
    <row r="19" spans="1:7" ht="26">
      <c r="A19" s="239"/>
      <c r="B19" s="241" t="s">
        <v>885</v>
      </c>
      <c r="C19" s="241" t="s">
        <v>886</v>
      </c>
      <c r="D19" s="241" t="s">
        <v>885</v>
      </c>
      <c r="E19" s="241" t="s">
        <v>886</v>
      </c>
      <c r="F19" s="236"/>
      <c r="G19" s="237"/>
    </row>
    <row r="20" spans="1:7">
      <c r="A20" s="415" t="s">
        <v>701</v>
      </c>
      <c r="B20" s="189"/>
      <c r="C20" s="189"/>
      <c r="D20" s="189"/>
      <c r="E20" s="189"/>
      <c r="F20" s="233"/>
      <c r="G20" s="234"/>
    </row>
    <row r="21" spans="1:7">
      <c r="A21" s="415" t="s">
        <v>702</v>
      </c>
      <c r="B21" s="189"/>
      <c r="C21" s="189"/>
      <c r="D21" s="189"/>
      <c r="E21" s="189"/>
      <c r="F21" s="233"/>
      <c r="G21" s="234"/>
    </row>
    <row r="22" spans="1:7">
      <c r="A22" s="415" t="s">
        <v>496</v>
      </c>
      <c r="B22" s="189"/>
      <c r="C22" s="189"/>
      <c r="D22" s="189"/>
      <c r="E22" s="189"/>
      <c r="F22" s="233"/>
      <c r="G22" s="234"/>
    </row>
    <row r="23" spans="1:7" ht="25.15" customHeight="1">
      <c r="A23" s="354" t="s">
        <v>114</v>
      </c>
      <c r="B23" s="241"/>
      <c r="C23" s="241"/>
      <c r="D23" s="241"/>
      <c r="E23" s="241"/>
      <c r="F23" s="234"/>
      <c r="G23" s="234"/>
    </row>
    <row r="24" spans="1:7">
      <c r="A24" s="196" t="s">
        <v>529</v>
      </c>
    </row>
    <row r="25" spans="1:7">
      <c r="A25" s="197" t="s">
        <v>887</v>
      </c>
    </row>
    <row r="26" spans="1:7">
      <c r="A26" s="197" t="s">
        <v>888</v>
      </c>
    </row>
  </sheetData>
  <mergeCells count="8">
    <mergeCell ref="A8:C8"/>
    <mergeCell ref="A17:E17"/>
    <mergeCell ref="B18:C18"/>
    <mergeCell ref="A1:E1"/>
    <mergeCell ref="A3:B3"/>
    <mergeCell ref="A4:B4"/>
    <mergeCell ref="C4:C5"/>
    <mergeCell ref="E4:E5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>
    <oddFooter>&amp;L&amp;"Helvetica,Regular"&amp;12&amp;K000000	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F24"/>
  <sheetViews>
    <sheetView topLeftCell="A3" workbookViewId="0">
      <selection activeCell="A8" sqref="A8:D20"/>
    </sheetView>
  </sheetViews>
  <sheetFormatPr baseColWidth="10" defaultColWidth="12" defaultRowHeight="13"/>
  <cols>
    <col min="1" max="1" width="39.5" style="186" customWidth="1"/>
    <col min="2" max="2" width="13.69921875" style="186" customWidth="1"/>
    <col min="3" max="3" width="17.19921875" style="186" customWidth="1"/>
    <col min="4" max="4" width="27.796875" style="186" customWidth="1"/>
    <col min="5" max="5" width="13.69921875" style="186" customWidth="1"/>
    <col min="6" max="16384" width="12" style="186"/>
  </cols>
  <sheetData>
    <row r="1" spans="1:6" ht="18.75" customHeight="1">
      <c r="A1" s="1026" t="s">
        <v>889</v>
      </c>
      <c r="B1" s="1026"/>
      <c r="C1" s="1026"/>
      <c r="D1" s="1026"/>
      <c r="E1" s="227"/>
      <c r="F1" s="227"/>
    </row>
    <row r="2" spans="1:6" ht="8.15" customHeight="1"/>
    <row r="3" spans="1:6" ht="12.75" customHeight="1">
      <c r="A3" s="930" t="s">
        <v>487</v>
      </c>
      <c r="B3" s="930"/>
      <c r="C3" s="201" t="s">
        <v>488</v>
      </c>
      <c r="D3" s="409">
        <f>+'Note 1'!E3</f>
        <v>45657</v>
      </c>
    </row>
    <row r="4" spans="1:6" ht="15" customHeight="1">
      <c r="A4" s="942" t="str">
        <f>+'Note 1'!A4</f>
        <v>SOCIETE DES MINES DU SENEGAL - SA</v>
      </c>
      <c r="B4" s="942"/>
      <c r="C4" s="946" t="s">
        <v>489</v>
      </c>
      <c r="D4" s="962">
        <f>+'Note 1'!E4</f>
        <v>12</v>
      </c>
    </row>
    <row r="5" spans="1:6" ht="15" customHeight="1">
      <c r="A5" s="186" t="s">
        <v>490</v>
      </c>
      <c r="B5" s="410" t="str">
        <f>+'Note 1'!B5</f>
        <v>0086501962V3</v>
      </c>
      <c r="C5" s="946"/>
      <c r="D5" s="963"/>
    </row>
    <row r="6" spans="1:6" ht="8.15" customHeight="1"/>
    <row r="8" spans="1:6" ht="25.15" customHeight="1">
      <c r="A8" s="1032" t="s">
        <v>340</v>
      </c>
      <c r="B8" s="1033"/>
      <c r="C8" s="412" t="s">
        <v>593</v>
      </c>
      <c r="D8" s="195" t="s">
        <v>594</v>
      </c>
      <c r="E8" s="231"/>
    </row>
    <row r="9" spans="1:6" ht="25.15" customHeight="1">
      <c r="A9" s="1034" t="s">
        <v>890</v>
      </c>
      <c r="B9" s="1035"/>
      <c r="C9" s="216"/>
      <c r="D9" s="222"/>
      <c r="E9" s="237"/>
    </row>
    <row r="10" spans="1:6">
      <c r="A10" s="1036" t="s">
        <v>891</v>
      </c>
      <c r="B10" s="1037"/>
      <c r="C10" s="488"/>
      <c r="D10" s="512"/>
      <c r="E10" s="234"/>
    </row>
    <row r="11" spans="1:6">
      <c r="A11" s="1038" t="s">
        <v>892</v>
      </c>
      <c r="B11" s="1039"/>
      <c r="C11" s="488"/>
      <c r="D11" s="512"/>
      <c r="E11" s="234"/>
    </row>
    <row r="12" spans="1:6">
      <c r="A12" s="1038" t="s">
        <v>892</v>
      </c>
      <c r="B12" s="1039"/>
      <c r="C12" s="488"/>
      <c r="D12" s="512"/>
      <c r="E12" s="234"/>
    </row>
    <row r="13" spans="1:6">
      <c r="A13" s="1038" t="s">
        <v>892</v>
      </c>
      <c r="B13" s="1039"/>
      <c r="C13" s="488"/>
      <c r="D13" s="512"/>
      <c r="E13" s="234"/>
    </row>
    <row r="14" spans="1:6">
      <c r="A14" s="1038" t="s">
        <v>892</v>
      </c>
      <c r="B14" s="1039"/>
      <c r="C14" s="488"/>
      <c r="D14" s="512"/>
      <c r="E14" s="234"/>
    </row>
    <row r="15" spans="1:6" ht="25.15" customHeight="1">
      <c r="A15" s="1034" t="s">
        <v>893</v>
      </c>
      <c r="B15" s="1035"/>
      <c r="C15" s="216"/>
      <c r="D15" s="222"/>
      <c r="E15" s="237"/>
    </row>
    <row r="16" spans="1:6">
      <c r="A16" s="1036" t="s">
        <v>891</v>
      </c>
      <c r="B16" s="1037"/>
      <c r="C16" s="488"/>
      <c r="D16" s="512"/>
      <c r="E16" s="234"/>
    </row>
    <row r="17" spans="1:5">
      <c r="A17" s="1038" t="s">
        <v>892</v>
      </c>
      <c r="B17" s="1039"/>
      <c r="C17" s="488"/>
      <c r="D17" s="512"/>
      <c r="E17" s="234"/>
    </row>
    <row r="18" spans="1:5">
      <c r="A18" s="1038" t="s">
        <v>892</v>
      </c>
      <c r="B18" s="1039"/>
      <c r="C18" s="488"/>
      <c r="D18" s="512"/>
      <c r="E18" s="234"/>
    </row>
    <row r="19" spans="1:5">
      <c r="A19" s="1038" t="s">
        <v>892</v>
      </c>
      <c r="B19" s="1039"/>
      <c r="C19" s="488"/>
      <c r="D19" s="512"/>
      <c r="E19" s="234"/>
    </row>
    <row r="20" spans="1:5">
      <c r="A20" s="1038" t="s">
        <v>892</v>
      </c>
      <c r="B20" s="1039"/>
      <c r="C20" s="488"/>
      <c r="D20" s="512"/>
      <c r="E20" s="234"/>
    </row>
    <row r="21" spans="1:5">
      <c r="A21" s="196" t="s">
        <v>529</v>
      </c>
    </row>
    <row r="22" spans="1:5">
      <c r="A22" s="197" t="s">
        <v>894</v>
      </c>
    </row>
    <row r="23" spans="1:5">
      <c r="A23" s="235" t="s">
        <v>895</v>
      </c>
    </row>
    <row r="24" spans="1:5">
      <c r="A24" s="197"/>
    </row>
  </sheetData>
  <mergeCells count="18">
    <mergeCell ref="A20:B20"/>
    <mergeCell ref="A18:B18"/>
    <mergeCell ref="A19:B19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D1"/>
    <mergeCell ref="A3:B3"/>
    <mergeCell ref="A4:B4"/>
    <mergeCell ref="C4:C5"/>
    <mergeCell ref="D4:D5"/>
  </mergeCells>
  <pageMargins left="0.74803149606299213" right="0.74803149606299213" top="0.98425196850393704" bottom="0.98425196850393704" header="0.51181102362204722" footer="0.51181102362204722"/>
  <pageSetup paperSize="9" scale="86" orientation="portrait" r:id="rId1"/>
  <headerFooter>
    <oddFooter>&amp;L&amp;"Helvetica,Regular"&amp;12&amp;K000000	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H27"/>
  <sheetViews>
    <sheetView topLeftCell="A5" workbookViewId="0">
      <selection activeCell="A23" sqref="A23"/>
    </sheetView>
  </sheetViews>
  <sheetFormatPr baseColWidth="10" defaultColWidth="12" defaultRowHeight="13"/>
  <cols>
    <col min="1" max="1" width="51" style="186" customWidth="1"/>
    <col min="2" max="3" width="15.296875" style="186" customWidth="1"/>
    <col min="4" max="4" width="12.796875" style="186" customWidth="1"/>
    <col min="5" max="5" width="9.5" style="186" customWidth="1"/>
    <col min="6" max="8" width="12.5" style="186" customWidth="1"/>
    <col min="9" max="16384" width="12" style="186"/>
  </cols>
  <sheetData>
    <row r="1" spans="1:8" ht="18.5">
      <c r="A1" s="929" t="s">
        <v>896</v>
      </c>
      <c r="B1" s="929"/>
      <c r="C1" s="929"/>
      <c r="D1" s="929"/>
      <c r="E1" s="929"/>
      <c r="F1" s="929"/>
      <c r="G1" s="929"/>
      <c r="H1" s="929"/>
    </row>
    <row r="2" spans="1:8" ht="8.15" customHeight="1"/>
    <row r="3" spans="1:8" ht="12.75" customHeight="1">
      <c r="A3" s="930" t="s">
        <v>487</v>
      </c>
      <c r="B3" s="930"/>
      <c r="C3" s="930"/>
      <c r="D3" s="469"/>
      <c r="F3" s="201" t="s">
        <v>488</v>
      </c>
      <c r="G3" s="945">
        <f>+'Note 1'!E3</f>
        <v>45657</v>
      </c>
      <c r="H3" s="945"/>
    </row>
    <row r="4" spans="1:8" ht="15" customHeight="1">
      <c r="A4" s="942" t="str">
        <f>+'Note 1'!A4</f>
        <v>SOCIETE DES MINES DU SENEGAL - SA</v>
      </c>
      <c r="B4" s="942"/>
      <c r="C4" s="942"/>
      <c r="D4" s="470"/>
      <c r="F4" s="946" t="s">
        <v>489</v>
      </c>
      <c r="G4" s="947">
        <f>+'Note 1'!E4</f>
        <v>12</v>
      </c>
      <c r="H4" s="947"/>
    </row>
    <row r="5" spans="1:8" ht="15" customHeight="1">
      <c r="A5" s="186" t="s">
        <v>490</v>
      </c>
      <c r="B5" s="949" t="str">
        <f>+'Note 1'!B5</f>
        <v>0086501962V3</v>
      </c>
      <c r="C5" s="949"/>
      <c r="D5" s="470"/>
      <c r="F5" s="946"/>
      <c r="G5" s="948"/>
      <c r="H5" s="948"/>
    </row>
    <row r="6" spans="1:8" ht="8.15" customHeight="1"/>
    <row r="7" spans="1:8" ht="25.15" customHeight="1">
      <c r="A7" s="936" t="s">
        <v>340</v>
      </c>
      <c r="B7" s="964" t="s">
        <v>751</v>
      </c>
      <c r="C7" s="964" t="s">
        <v>752</v>
      </c>
      <c r="D7" s="964" t="s">
        <v>746</v>
      </c>
      <c r="E7" s="964" t="s">
        <v>595</v>
      </c>
      <c r="F7" s="983" t="s">
        <v>819</v>
      </c>
      <c r="G7" s="983" t="s">
        <v>820</v>
      </c>
      <c r="H7" s="964" t="s">
        <v>821</v>
      </c>
    </row>
    <row r="8" spans="1:8" ht="25.15" customHeight="1">
      <c r="A8" s="984"/>
      <c r="B8" s="957"/>
      <c r="C8" s="957"/>
      <c r="D8" s="957"/>
      <c r="E8" s="957"/>
      <c r="F8" s="960"/>
      <c r="G8" s="960"/>
      <c r="H8" s="957"/>
    </row>
    <row r="9" spans="1:8">
      <c r="A9" s="333" t="s">
        <v>897</v>
      </c>
      <c r="B9" s="667">
        <v>531535</v>
      </c>
      <c r="C9" s="667">
        <v>1174982</v>
      </c>
      <c r="D9" s="667">
        <v>-55</v>
      </c>
      <c r="E9" s="683"/>
      <c r="F9" s="664"/>
      <c r="G9" s="709">
        <f>+B9</f>
        <v>531535</v>
      </c>
      <c r="H9" s="189"/>
    </row>
    <row r="10" spans="1:8">
      <c r="A10" s="333" t="s">
        <v>1451</v>
      </c>
      <c r="B10" s="667"/>
      <c r="C10" s="667"/>
      <c r="D10" s="667"/>
      <c r="E10" s="683"/>
      <c r="F10" s="664"/>
      <c r="G10" s="709">
        <f t="shared" ref="G10:G17" si="0">+B10</f>
        <v>0</v>
      </c>
      <c r="H10" s="189"/>
    </row>
    <row r="11" spans="1:8">
      <c r="A11" s="522" t="s">
        <v>1452</v>
      </c>
      <c r="B11" s="667"/>
      <c r="C11" s="667"/>
      <c r="D11" s="667"/>
      <c r="E11" s="683"/>
      <c r="F11" s="664"/>
      <c r="G11" s="709">
        <f t="shared" si="0"/>
        <v>0</v>
      </c>
      <c r="H11" s="189"/>
    </row>
    <row r="12" spans="1:8">
      <c r="A12" s="333" t="s">
        <v>1453</v>
      </c>
      <c r="B12" s="667"/>
      <c r="C12" s="667"/>
      <c r="D12" s="667"/>
      <c r="E12" s="683"/>
      <c r="F12" s="664"/>
      <c r="G12" s="709">
        <f t="shared" si="0"/>
        <v>0</v>
      </c>
      <c r="H12" s="189"/>
    </row>
    <row r="13" spans="1:8">
      <c r="A13" s="333" t="s">
        <v>898</v>
      </c>
      <c r="B13" s="664"/>
      <c r="C13" s="664"/>
      <c r="D13" s="664"/>
      <c r="E13" s="664"/>
      <c r="F13" s="664"/>
      <c r="G13" s="709">
        <f t="shared" si="0"/>
        <v>0</v>
      </c>
      <c r="H13" s="189"/>
    </row>
    <row r="14" spans="1:8">
      <c r="A14" s="333" t="s">
        <v>899</v>
      </c>
      <c r="B14" s="664"/>
      <c r="C14" s="664"/>
      <c r="D14" s="664"/>
      <c r="E14" s="664"/>
      <c r="F14" s="664"/>
      <c r="G14" s="709">
        <f t="shared" si="0"/>
        <v>0</v>
      </c>
      <c r="H14" s="189"/>
    </row>
    <row r="15" spans="1:8">
      <c r="A15" s="333" t="s">
        <v>1454</v>
      </c>
      <c r="B15" s="664"/>
      <c r="C15" s="664"/>
      <c r="D15" s="664"/>
      <c r="E15" s="664"/>
      <c r="F15" s="664"/>
      <c r="G15" s="709">
        <f t="shared" si="0"/>
        <v>0</v>
      </c>
      <c r="H15" s="189"/>
    </row>
    <row r="16" spans="1:8">
      <c r="A16" s="333" t="s">
        <v>900</v>
      </c>
      <c r="B16" s="665">
        <v>5157600</v>
      </c>
      <c r="C16" s="665">
        <v>5121200</v>
      </c>
      <c r="D16" s="664">
        <v>1</v>
      </c>
      <c r="E16" s="664"/>
      <c r="F16" s="664"/>
      <c r="G16" s="709">
        <f t="shared" si="0"/>
        <v>5157600</v>
      </c>
      <c r="H16" s="189"/>
    </row>
    <row r="17" spans="1:8">
      <c r="A17" s="333" t="s">
        <v>901</v>
      </c>
      <c r="B17" s="664"/>
      <c r="C17" s="664"/>
      <c r="D17" s="664"/>
      <c r="E17" s="664"/>
      <c r="F17" s="664"/>
      <c r="G17" s="709">
        <f t="shared" si="0"/>
        <v>0</v>
      </c>
      <c r="H17" s="189"/>
    </row>
    <row r="18" spans="1:8">
      <c r="A18" s="348" t="s">
        <v>902</v>
      </c>
      <c r="B18" s="666">
        <f>+B9+B16</f>
        <v>5689135</v>
      </c>
      <c r="C18" s="666">
        <f>+C9+C16</f>
        <v>6296182</v>
      </c>
      <c r="D18" s="666">
        <v>-10</v>
      </c>
      <c r="E18" s="711"/>
      <c r="F18" s="668"/>
      <c r="G18" s="712">
        <f>+G9+G16</f>
        <v>5689135</v>
      </c>
      <c r="H18" s="191"/>
    </row>
    <row r="19" spans="1:8">
      <c r="A19" s="333" t="s">
        <v>903</v>
      </c>
      <c r="B19" s="664"/>
      <c r="C19" s="665">
        <v>4475348</v>
      </c>
      <c r="D19" s="664">
        <v>-100</v>
      </c>
      <c r="E19" s="664"/>
      <c r="F19" s="664"/>
      <c r="G19" s="664"/>
      <c r="H19" s="189"/>
    </row>
    <row r="20" spans="1:8">
      <c r="A20" s="333" t="s">
        <v>904</v>
      </c>
      <c r="B20" s="664"/>
      <c r="C20" s="665"/>
      <c r="D20" s="664"/>
      <c r="E20" s="664"/>
      <c r="F20" s="664"/>
      <c r="G20" s="664"/>
      <c r="H20" s="189"/>
    </row>
    <row r="21" spans="1:8">
      <c r="A21" s="334" t="s">
        <v>905</v>
      </c>
      <c r="B21" s="664"/>
      <c r="C21" s="665"/>
      <c r="D21" s="664"/>
      <c r="E21" s="664"/>
      <c r="F21" s="664"/>
      <c r="G21" s="664"/>
      <c r="H21" s="189"/>
    </row>
    <row r="22" spans="1:8" ht="20.149999999999999" customHeight="1" thickBot="1">
      <c r="A22" s="349" t="s">
        <v>906</v>
      </c>
      <c r="B22" s="713"/>
      <c r="C22" s="714">
        <f>+C19</f>
        <v>4475348</v>
      </c>
      <c r="D22" s="713">
        <v>-100</v>
      </c>
      <c r="E22" s="713"/>
      <c r="F22" s="713"/>
      <c r="G22" s="713"/>
      <c r="H22" s="199"/>
    </row>
    <row r="23" spans="1:8">
      <c r="A23" s="350" t="s">
        <v>1542</v>
      </c>
    </row>
    <row r="24" spans="1:8">
      <c r="A24" s="197" t="s">
        <v>660</v>
      </c>
    </row>
    <row r="25" spans="1:8">
      <c r="A25" s="197" t="s">
        <v>907</v>
      </c>
    </row>
    <row r="26" spans="1:8">
      <c r="A26" s="197" t="s">
        <v>908</v>
      </c>
    </row>
    <row r="27" spans="1:8">
      <c r="A27" s="215"/>
    </row>
  </sheetData>
  <mergeCells count="15">
    <mergeCell ref="H7:H8"/>
    <mergeCell ref="A7:A8"/>
    <mergeCell ref="B7:B8"/>
    <mergeCell ref="C7:C8"/>
    <mergeCell ref="E7:E8"/>
    <mergeCell ref="F7:F8"/>
    <mergeCell ref="G7:G8"/>
    <mergeCell ref="D7:D8"/>
    <mergeCell ref="A1:H1"/>
    <mergeCell ref="A3:C3"/>
    <mergeCell ref="G3:H3"/>
    <mergeCell ref="A4:C4"/>
    <mergeCell ref="F4:F5"/>
    <mergeCell ref="G4:H5"/>
    <mergeCell ref="B5:C5"/>
  </mergeCells>
  <dataValidations count="2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D22" xr:uid="{00000000-0002-0000-2100-000000000000}">
      <formula1>0</formula1>
    </dataValidation>
    <dataValidation type="whole" operator="notEqual" allowBlank="1" showInputMessage="1" showErrorMessage="1" errorTitle="Erreur de sasie" error="La cellule ne peut prendre que du numérique." promptTitle="Information" prompt="Cette cellule ne peut prendre que du numérique." sqref="F9:H22" xr:uid="{00000000-0002-0000-2100-000001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68" orientation="portrait" r:id="rId1"/>
  <headerFooter>
    <oddFooter>&amp;L&amp;"Helvetica,Regular"&amp;12&amp;K000000	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H29"/>
  <sheetViews>
    <sheetView workbookViewId="0">
      <selection activeCell="E31" sqref="E31"/>
    </sheetView>
  </sheetViews>
  <sheetFormatPr baseColWidth="10" defaultColWidth="12" defaultRowHeight="13"/>
  <cols>
    <col min="1" max="1" width="36.5" style="186" customWidth="1"/>
    <col min="2" max="2" width="15.796875" style="186" customWidth="1"/>
    <col min="3" max="3" width="16.5" style="186" customWidth="1"/>
    <col min="4" max="4" width="16.69921875" style="186" customWidth="1"/>
    <col min="5" max="5" width="9.5" style="186" customWidth="1"/>
    <col min="6" max="6" width="15.796875" style="186" customWidth="1"/>
    <col min="7" max="8" width="12.5" style="186" customWidth="1"/>
    <col min="9" max="16384" width="12" style="186"/>
  </cols>
  <sheetData>
    <row r="1" spans="1:8" ht="18.5">
      <c r="A1" s="929" t="s">
        <v>909</v>
      </c>
      <c r="B1" s="929"/>
      <c r="C1" s="929"/>
      <c r="D1" s="929"/>
      <c r="E1" s="929"/>
      <c r="F1" s="929"/>
      <c r="G1" s="929"/>
      <c r="H1" s="929"/>
    </row>
    <row r="2" spans="1:8" ht="8.15" customHeight="1"/>
    <row r="3" spans="1:8" ht="12.75" customHeight="1">
      <c r="A3" s="930" t="s">
        <v>487</v>
      </c>
      <c r="B3" s="930"/>
      <c r="C3" s="930"/>
      <c r="D3" s="469"/>
      <c r="F3" s="201" t="s">
        <v>488</v>
      </c>
      <c r="G3" s="945">
        <f>+'Note 1'!E3</f>
        <v>45657</v>
      </c>
      <c r="H3" s="945"/>
    </row>
    <row r="4" spans="1:8" ht="15" customHeight="1">
      <c r="A4" s="942" t="str">
        <f>+'Note 1'!A4</f>
        <v>SOCIETE DES MINES DU SENEGAL - SA</v>
      </c>
      <c r="B4" s="942"/>
      <c r="C4" s="942"/>
      <c r="D4" s="470"/>
      <c r="F4" s="946" t="s">
        <v>489</v>
      </c>
      <c r="G4" s="947">
        <f>+'Note 1'!E4</f>
        <v>12</v>
      </c>
      <c r="H4" s="947"/>
    </row>
    <row r="5" spans="1:8" ht="15" customHeight="1">
      <c r="A5" s="186" t="s">
        <v>490</v>
      </c>
      <c r="B5" s="949" t="str">
        <f>+'Note 1'!B5</f>
        <v>0086501962V3</v>
      </c>
      <c r="C5" s="949"/>
      <c r="D5" s="470"/>
      <c r="F5" s="946"/>
      <c r="G5" s="948"/>
      <c r="H5" s="948"/>
    </row>
    <row r="6" spans="1:8" ht="8.15" customHeight="1"/>
    <row r="7" spans="1:8" ht="25.15" customHeight="1">
      <c r="A7" s="936" t="s">
        <v>340</v>
      </c>
      <c r="B7" s="964" t="s">
        <v>751</v>
      </c>
      <c r="C7" s="964" t="s">
        <v>752</v>
      </c>
      <c r="D7" s="964" t="s">
        <v>746</v>
      </c>
      <c r="E7" s="964" t="s">
        <v>595</v>
      </c>
      <c r="F7" s="983" t="s">
        <v>819</v>
      </c>
      <c r="G7" s="983" t="s">
        <v>820</v>
      </c>
      <c r="H7" s="964" t="s">
        <v>821</v>
      </c>
    </row>
    <row r="8" spans="1:8" ht="25.15" customHeight="1">
      <c r="A8" s="984"/>
      <c r="B8" s="957"/>
      <c r="C8" s="957"/>
      <c r="D8" s="957"/>
      <c r="E8" s="957"/>
      <c r="F8" s="960"/>
      <c r="G8" s="960"/>
      <c r="H8" s="957"/>
    </row>
    <row r="9" spans="1:8">
      <c r="A9" s="333" t="s">
        <v>1455</v>
      </c>
      <c r="B9" s="667"/>
      <c r="C9" s="667"/>
      <c r="D9" s="667"/>
      <c r="E9" s="692"/>
      <c r="F9" s="667"/>
      <c r="G9" s="189"/>
      <c r="H9" s="189"/>
    </row>
    <row r="10" spans="1:8">
      <c r="A10" s="333" t="s">
        <v>1456</v>
      </c>
      <c r="B10" s="667">
        <v>37616104</v>
      </c>
      <c r="C10" s="667">
        <v>16723815</v>
      </c>
      <c r="D10" s="667">
        <f>+B10-C10</f>
        <v>20892289</v>
      </c>
      <c r="E10" s="692">
        <v>1.25</v>
      </c>
      <c r="F10" s="667">
        <f>+B10</f>
        <v>37616104</v>
      </c>
      <c r="G10" s="189"/>
      <c r="H10" s="189"/>
    </row>
    <row r="11" spans="1:8">
      <c r="A11" s="333" t="s">
        <v>910</v>
      </c>
      <c r="B11" s="667"/>
      <c r="C11" s="667"/>
      <c r="D11" s="667">
        <f t="shared" ref="D11:D17" si="0">+B11-C11</f>
        <v>0</v>
      </c>
      <c r="E11" s="664"/>
      <c r="F11" s="667">
        <f t="shared" ref="F11:F17" si="1">+B11</f>
        <v>0</v>
      </c>
      <c r="G11" s="189"/>
      <c r="H11" s="189"/>
    </row>
    <row r="12" spans="1:8">
      <c r="A12" s="333" t="s">
        <v>911</v>
      </c>
      <c r="B12" s="667"/>
      <c r="C12" s="667"/>
      <c r="D12" s="667">
        <f t="shared" si="0"/>
        <v>0</v>
      </c>
      <c r="E12" s="683"/>
      <c r="F12" s="667">
        <f t="shared" si="1"/>
        <v>0</v>
      </c>
      <c r="G12" s="189"/>
      <c r="H12" s="189"/>
    </row>
    <row r="13" spans="1:8">
      <c r="A13" s="333" t="s">
        <v>912</v>
      </c>
      <c r="B13" s="667">
        <v>3808793</v>
      </c>
      <c r="C13" s="667">
        <v>14871461</v>
      </c>
      <c r="D13" s="667">
        <f t="shared" si="0"/>
        <v>-11062668</v>
      </c>
      <c r="E13" s="683">
        <v>-0.74</v>
      </c>
      <c r="F13" s="667">
        <f t="shared" si="1"/>
        <v>3808793</v>
      </c>
      <c r="G13" s="189"/>
      <c r="H13" s="189"/>
    </row>
    <row r="14" spans="1:8">
      <c r="A14" s="333" t="s">
        <v>1457</v>
      </c>
      <c r="B14" s="667"/>
      <c r="C14" s="667"/>
      <c r="D14" s="667">
        <f t="shared" si="0"/>
        <v>0</v>
      </c>
      <c r="E14" s="683"/>
      <c r="F14" s="667">
        <f t="shared" si="1"/>
        <v>0</v>
      </c>
      <c r="G14" s="189"/>
      <c r="H14" s="189"/>
    </row>
    <row r="15" spans="1:8">
      <c r="A15" s="333" t="s">
        <v>1458</v>
      </c>
      <c r="B15" s="667"/>
      <c r="C15" s="667"/>
      <c r="D15" s="667">
        <f t="shared" si="0"/>
        <v>0</v>
      </c>
      <c r="E15" s="683"/>
      <c r="F15" s="667">
        <f t="shared" si="1"/>
        <v>0</v>
      </c>
      <c r="G15" s="189"/>
      <c r="H15" s="189"/>
    </row>
    <row r="16" spans="1:8">
      <c r="A16" s="333" t="s">
        <v>1459</v>
      </c>
      <c r="B16" s="667"/>
      <c r="C16" s="667"/>
      <c r="D16" s="667">
        <f t="shared" si="0"/>
        <v>0</v>
      </c>
      <c r="E16" s="683"/>
      <c r="F16" s="667">
        <f t="shared" si="1"/>
        <v>0</v>
      </c>
      <c r="G16" s="189"/>
      <c r="H16" s="189"/>
    </row>
    <row r="17" spans="1:8">
      <c r="A17" s="333" t="s">
        <v>913</v>
      </c>
      <c r="B17" s="664"/>
      <c r="C17" s="665">
        <v>1013042</v>
      </c>
      <c r="D17" s="667">
        <f t="shared" si="0"/>
        <v>-1013042</v>
      </c>
      <c r="E17" s="664">
        <v>-100</v>
      </c>
      <c r="F17" s="667">
        <f t="shared" si="1"/>
        <v>0</v>
      </c>
      <c r="G17" s="189"/>
      <c r="H17" s="189"/>
    </row>
    <row r="18" spans="1:8">
      <c r="A18" s="348" t="s">
        <v>902</v>
      </c>
      <c r="B18" s="666">
        <f>+B10+B13</f>
        <v>41424897</v>
      </c>
      <c r="C18" s="666">
        <f>+C10+C13+C17</f>
        <v>32608318</v>
      </c>
      <c r="D18" s="666">
        <f>+D10+D13+D17</f>
        <v>8816579</v>
      </c>
      <c r="E18" s="666"/>
      <c r="F18" s="666">
        <f t="shared" ref="F18" si="2">+F10+F13+G17</f>
        <v>41424897</v>
      </c>
      <c r="G18" s="191"/>
      <c r="H18" s="191"/>
    </row>
    <row r="19" spans="1:8">
      <c r="A19" s="333" t="s">
        <v>914</v>
      </c>
      <c r="B19" s="667"/>
      <c r="C19" s="667"/>
      <c r="D19" s="667"/>
      <c r="E19" s="683"/>
      <c r="F19" s="667"/>
      <c r="G19" s="189"/>
      <c r="H19" s="189"/>
    </row>
    <row r="20" spans="1:8">
      <c r="A20" s="333" t="s">
        <v>915</v>
      </c>
      <c r="B20" s="667"/>
      <c r="C20" s="667"/>
      <c r="D20" s="667"/>
      <c r="E20" s="683"/>
      <c r="F20" s="664"/>
      <c r="G20" s="189"/>
      <c r="H20" s="189"/>
    </row>
    <row r="21" spans="1:8">
      <c r="A21" s="333" t="s">
        <v>916</v>
      </c>
      <c r="B21" s="667"/>
      <c r="C21" s="667"/>
      <c r="D21" s="667"/>
      <c r="E21" s="683"/>
      <c r="F21" s="664"/>
      <c r="G21" s="189"/>
      <c r="H21" s="189"/>
    </row>
    <row r="22" spans="1:8">
      <c r="A22" s="333" t="s">
        <v>917</v>
      </c>
      <c r="B22" s="674">
        <v>154611608</v>
      </c>
      <c r="C22" s="674">
        <v>113248766</v>
      </c>
      <c r="D22" s="674">
        <f>+B22-C22</f>
        <v>41362842</v>
      </c>
      <c r="E22" s="683">
        <v>0.37</v>
      </c>
      <c r="F22" s="674">
        <f>+B22</f>
        <v>154611608</v>
      </c>
      <c r="G22" s="189"/>
      <c r="H22" s="189"/>
    </row>
    <row r="23" spans="1:8">
      <c r="A23" s="334" t="s">
        <v>918</v>
      </c>
      <c r="B23" s="664"/>
      <c r="C23" s="664"/>
      <c r="D23" s="664"/>
      <c r="E23" s="664"/>
      <c r="F23" s="664"/>
      <c r="G23" s="189"/>
      <c r="H23" s="189"/>
    </row>
    <row r="24" spans="1:8">
      <c r="A24" s="348" t="s">
        <v>902</v>
      </c>
      <c r="B24" s="666">
        <f>+B22</f>
        <v>154611608</v>
      </c>
      <c r="C24" s="666">
        <f t="shared" ref="C24:F24" si="3">+C22</f>
        <v>113248766</v>
      </c>
      <c r="D24" s="666">
        <f t="shared" si="3"/>
        <v>41362842</v>
      </c>
      <c r="E24" s="666">
        <f t="shared" si="3"/>
        <v>0.37</v>
      </c>
      <c r="F24" s="666">
        <f t="shared" si="3"/>
        <v>154611608</v>
      </c>
      <c r="G24" s="191"/>
      <c r="H24" s="191"/>
    </row>
    <row r="25" spans="1:8" ht="20.149999999999999" customHeight="1" thickBot="1">
      <c r="A25" s="349" t="s">
        <v>906</v>
      </c>
      <c r="B25" s="669">
        <f>+B18+B24</f>
        <v>196036505</v>
      </c>
      <c r="C25" s="669">
        <f t="shared" ref="C25:F25" si="4">+C18+C24</f>
        <v>145857084</v>
      </c>
      <c r="D25" s="669">
        <f t="shared" si="4"/>
        <v>50179421</v>
      </c>
      <c r="E25" s="669">
        <f t="shared" si="4"/>
        <v>0.37</v>
      </c>
      <c r="F25" s="669">
        <f t="shared" si="4"/>
        <v>196036505</v>
      </c>
      <c r="G25" s="199"/>
      <c r="H25" s="199"/>
    </row>
    <row r="26" spans="1:8">
      <c r="A26" s="350" t="s">
        <v>529</v>
      </c>
    </row>
    <row r="27" spans="1:8">
      <c r="A27" s="197" t="s">
        <v>660</v>
      </c>
    </row>
    <row r="28" spans="1:8">
      <c r="A28" s="197" t="s">
        <v>908</v>
      </c>
    </row>
    <row r="29" spans="1:8">
      <c r="A29" s="215"/>
    </row>
  </sheetData>
  <mergeCells count="15">
    <mergeCell ref="H7:H8"/>
    <mergeCell ref="A7:A8"/>
    <mergeCell ref="B7:B8"/>
    <mergeCell ref="C7:C8"/>
    <mergeCell ref="E7:E8"/>
    <mergeCell ref="F7:F8"/>
    <mergeCell ref="G7:G8"/>
    <mergeCell ref="D7:D8"/>
    <mergeCell ref="A1:H1"/>
    <mergeCell ref="A3:C3"/>
    <mergeCell ref="G3:H3"/>
    <mergeCell ref="A4:C4"/>
    <mergeCell ref="F4:F5"/>
    <mergeCell ref="G4:H5"/>
    <mergeCell ref="B5:C5"/>
  </mergeCells>
  <dataValidations count="2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B25 C9:D17 C18:F18 C19:D23 C24:F25" xr:uid="{00000000-0002-0000-2200-000000000000}">
      <formula1>0</formula1>
    </dataValidation>
    <dataValidation type="whole" operator="notEqual" allowBlank="1" showInputMessage="1" showErrorMessage="1" errorTitle="Erreur de saisie" error="La cellule ne peut prendre que du numérique." promptTitle="Information " prompt="Cette cellule ne peut prendre que du numérique." sqref="G9:H25 F9:F17 F19:F23" xr:uid="{00000000-0002-0000-2200-000001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4" orientation="portrait" r:id="rId1"/>
  <headerFooter>
    <oddFooter>&amp;L&amp;"Helvetica,Regular"&amp;12&amp;K000000	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H38"/>
  <sheetViews>
    <sheetView topLeftCell="A10" workbookViewId="0">
      <selection activeCell="D43" sqref="D43"/>
    </sheetView>
  </sheetViews>
  <sheetFormatPr baseColWidth="10" defaultColWidth="12" defaultRowHeight="13"/>
  <cols>
    <col min="1" max="1" width="36.5" style="186" customWidth="1"/>
    <col min="2" max="3" width="18.69921875" style="186" customWidth="1"/>
    <col min="4" max="4" width="15.5" style="186" customWidth="1"/>
    <col min="5" max="5" width="9.5" style="186" customWidth="1"/>
    <col min="6" max="8" width="12.5" style="186" customWidth="1"/>
    <col min="9" max="16384" width="12" style="186"/>
  </cols>
  <sheetData>
    <row r="1" spans="1:8" ht="18.5">
      <c r="A1" s="929" t="s">
        <v>919</v>
      </c>
      <c r="B1" s="929"/>
      <c r="C1" s="929"/>
      <c r="D1" s="929"/>
      <c r="E1" s="929"/>
      <c r="F1" s="929"/>
      <c r="G1" s="929"/>
      <c r="H1" s="929"/>
    </row>
    <row r="2" spans="1:8" ht="8.15" customHeight="1"/>
    <row r="3" spans="1:8" ht="12.75" customHeight="1">
      <c r="A3" s="930" t="s">
        <v>487</v>
      </c>
      <c r="B3" s="930"/>
      <c r="C3" s="930"/>
      <c r="D3" s="469"/>
      <c r="F3" s="201" t="s">
        <v>488</v>
      </c>
      <c r="G3" s="945">
        <f>+'Note 1'!E3</f>
        <v>45657</v>
      </c>
      <c r="H3" s="945"/>
    </row>
    <row r="4" spans="1:8" ht="15" customHeight="1">
      <c r="A4" s="942" t="str">
        <f>+'Note 1'!A4</f>
        <v>SOCIETE DES MINES DU SENEGAL - SA</v>
      </c>
      <c r="B4" s="942"/>
      <c r="C4" s="942"/>
      <c r="D4" s="470"/>
      <c r="F4" s="946" t="s">
        <v>489</v>
      </c>
      <c r="G4" s="947">
        <f>+'Note 1'!E4</f>
        <v>12</v>
      </c>
      <c r="H4" s="947"/>
    </row>
    <row r="5" spans="1:8" ht="15" customHeight="1">
      <c r="A5" s="186" t="s">
        <v>490</v>
      </c>
      <c r="B5" s="949" t="str">
        <f>+'Note 1'!B5</f>
        <v>0086501962V3</v>
      </c>
      <c r="C5" s="949"/>
      <c r="D5" s="470"/>
      <c r="F5" s="946"/>
      <c r="G5" s="948"/>
      <c r="H5" s="948"/>
    </row>
    <row r="6" spans="1:8" ht="8.15" customHeight="1"/>
    <row r="7" spans="1:8" ht="25.15" customHeight="1">
      <c r="A7" s="936" t="s">
        <v>340</v>
      </c>
      <c r="B7" s="964" t="s">
        <v>751</v>
      </c>
      <c r="C7" s="964" t="s">
        <v>752</v>
      </c>
      <c r="D7" s="964" t="s">
        <v>746</v>
      </c>
      <c r="E7" s="964" t="s">
        <v>595</v>
      </c>
      <c r="F7" s="983" t="s">
        <v>819</v>
      </c>
      <c r="G7" s="983" t="s">
        <v>820</v>
      </c>
      <c r="H7" s="964" t="s">
        <v>821</v>
      </c>
    </row>
    <row r="8" spans="1:8" ht="25.15" customHeight="1">
      <c r="A8" s="984"/>
      <c r="B8" s="957"/>
      <c r="C8" s="957"/>
      <c r="D8" s="957"/>
      <c r="E8" s="957"/>
      <c r="F8" s="960"/>
      <c r="G8" s="960"/>
      <c r="H8" s="957"/>
    </row>
    <row r="9" spans="1:8">
      <c r="A9" s="333" t="s">
        <v>664</v>
      </c>
      <c r="B9" s="189"/>
      <c r="C9" s="189"/>
      <c r="D9" s="189"/>
      <c r="E9" s="189"/>
      <c r="F9" s="189"/>
      <c r="G9" s="189"/>
      <c r="H9" s="189"/>
    </row>
    <row r="10" spans="1:8">
      <c r="A10" s="333" t="s">
        <v>920</v>
      </c>
      <c r="B10" s="189"/>
      <c r="C10" s="189"/>
      <c r="D10" s="189"/>
      <c r="E10" s="372"/>
      <c r="F10" s="189"/>
      <c r="G10" s="189"/>
      <c r="H10" s="189"/>
    </row>
    <row r="11" spans="1:8">
      <c r="A11" s="333" t="s">
        <v>921</v>
      </c>
      <c r="B11" s="368"/>
      <c r="C11" s="368"/>
      <c r="D11" s="368"/>
      <c r="E11" s="372"/>
      <c r="F11" s="189"/>
      <c r="G11" s="189"/>
      <c r="H11" s="189"/>
    </row>
    <row r="12" spans="1:8">
      <c r="A12" s="333" t="s">
        <v>922</v>
      </c>
      <c r="B12" s="189"/>
      <c r="C12" s="189"/>
      <c r="D12" s="189"/>
      <c r="E12" s="372"/>
      <c r="F12" s="189"/>
      <c r="G12" s="189"/>
      <c r="H12" s="189"/>
    </row>
    <row r="13" spans="1:8">
      <c r="A13" s="333" t="s">
        <v>923</v>
      </c>
      <c r="B13" s="189"/>
      <c r="C13" s="189"/>
      <c r="D13" s="189"/>
      <c r="E13" s="372"/>
      <c r="F13" s="189"/>
      <c r="G13" s="189"/>
      <c r="H13" s="189"/>
    </row>
    <row r="14" spans="1:8">
      <c r="A14" s="333" t="s">
        <v>924</v>
      </c>
      <c r="B14" s="189"/>
      <c r="C14" s="189"/>
      <c r="D14" s="189"/>
      <c r="E14" s="372"/>
      <c r="F14" s="189"/>
      <c r="G14" s="189"/>
      <c r="H14" s="189"/>
    </row>
    <row r="15" spans="1:8">
      <c r="A15" s="348" t="s">
        <v>925</v>
      </c>
      <c r="B15" s="369"/>
      <c r="C15" s="369"/>
      <c r="D15" s="369"/>
      <c r="E15" s="380"/>
      <c r="F15" s="191"/>
      <c r="G15" s="191"/>
      <c r="H15" s="191"/>
    </row>
    <row r="16" spans="1:8">
      <c r="A16" s="333" t="s">
        <v>926</v>
      </c>
      <c r="B16" s="189"/>
      <c r="C16" s="189"/>
      <c r="D16" s="189"/>
      <c r="E16" s="189"/>
      <c r="F16" s="189"/>
      <c r="G16" s="189"/>
      <c r="H16" s="189"/>
    </row>
    <row r="17" spans="1:8">
      <c r="A17" s="333" t="s">
        <v>927</v>
      </c>
      <c r="B17" s="189"/>
      <c r="C17" s="189"/>
      <c r="D17" s="189"/>
      <c r="E17" s="189"/>
      <c r="F17" s="189"/>
      <c r="G17" s="189"/>
      <c r="H17" s="189"/>
    </row>
    <row r="18" spans="1:8">
      <c r="A18" s="333" t="s">
        <v>928</v>
      </c>
      <c r="B18" s="665"/>
      <c r="C18" s="665">
        <v>1210800</v>
      </c>
      <c r="D18" s="665">
        <v>-1210800</v>
      </c>
      <c r="E18" s="665">
        <v>-100</v>
      </c>
      <c r="F18" s="665"/>
      <c r="G18" s="665"/>
      <c r="H18" s="189"/>
    </row>
    <row r="19" spans="1:8">
      <c r="A19" s="333" t="s">
        <v>929</v>
      </c>
      <c r="B19" s="665"/>
      <c r="C19" s="665"/>
      <c r="D19" s="665"/>
      <c r="E19" s="665"/>
      <c r="F19" s="665"/>
      <c r="G19" s="665"/>
      <c r="H19" s="189"/>
    </row>
    <row r="20" spans="1:8" ht="26">
      <c r="A20" s="333" t="s">
        <v>930</v>
      </c>
      <c r="B20" s="665"/>
      <c r="C20" s="665"/>
      <c r="D20" s="665"/>
      <c r="E20" s="665"/>
      <c r="F20" s="665"/>
      <c r="G20" s="665"/>
      <c r="H20" s="189"/>
    </row>
    <row r="21" spans="1:8" ht="26">
      <c r="A21" s="333" t="s">
        <v>1460</v>
      </c>
      <c r="B21" s="665"/>
      <c r="C21" s="665"/>
      <c r="D21" s="665"/>
      <c r="E21" s="665"/>
      <c r="F21" s="665"/>
      <c r="G21" s="665"/>
      <c r="H21" s="189"/>
    </row>
    <row r="22" spans="1:8" ht="26">
      <c r="A22" s="333" t="s">
        <v>667</v>
      </c>
      <c r="B22" s="665"/>
      <c r="C22" s="665"/>
      <c r="D22" s="665"/>
      <c r="E22" s="665"/>
      <c r="F22" s="665"/>
      <c r="G22" s="665"/>
      <c r="H22" s="189"/>
    </row>
    <row r="23" spans="1:8">
      <c r="A23" s="333" t="s">
        <v>1461</v>
      </c>
      <c r="B23" s="665"/>
      <c r="C23" s="665"/>
      <c r="D23" s="665"/>
      <c r="E23" s="665"/>
      <c r="F23" s="665"/>
      <c r="G23" s="665"/>
      <c r="H23" s="189"/>
    </row>
    <row r="24" spans="1:8">
      <c r="A24" s="334" t="s">
        <v>931</v>
      </c>
      <c r="B24" s="665">
        <v>200000</v>
      </c>
      <c r="C24" s="665">
        <v>6271700</v>
      </c>
      <c r="D24" s="665">
        <f>+B24-C24</f>
        <v>-6071700</v>
      </c>
      <c r="E24" s="665">
        <v>-97</v>
      </c>
      <c r="F24" s="665"/>
      <c r="G24" s="665">
        <f>+B24</f>
        <v>200000</v>
      </c>
      <c r="H24" s="189"/>
    </row>
    <row r="25" spans="1:8">
      <c r="A25" s="348" t="s">
        <v>932</v>
      </c>
      <c r="B25" s="672">
        <f>+B24</f>
        <v>200000</v>
      </c>
      <c r="C25" s="672">
        <f>+C18+C24</f>
        <v>7482500</v>
      </c>
      <c r="D25" s="672">
        <f>+D18+D24</f>
        <v>-7282500</v>
      </c>
      <c r="E25" s="672">
        <v>97</v>
      </c>
      <c r="F25" s="672">
        <f t="shared" ref="F25:G25" si="0">+F18+F24</f>
        <v>0</v>
      </c>
      <c r="G25" s="672">
        <f t="shared" si="0"/>
        <v>200000</v>
      </c>
      <c r="H25" s="191"/>
    </row>
    <row r="26" spans="1:8" ht="26">
      <c r="A26" s="333" t="s">
        <v>669</v>
      </c>
      <c r="B26" s="665"/>
      <c r="C26" s="665"/>
      <c r="D26" s="665"/>
      <c r="E26" s="665"/>
      <c r="F26" s="665"/>
      <c r="G26" s="665"/>
      <c r="H26" s="189"/>
    </row>
    <row r="27" spans="1:8">
      <c r="A27" s="333" t="s">
        <v>670</v>
      </c>
      <c r="B27" s="665"/>
      <c r="C27" s="665"/>
      <c r="D27" s="665"/>
      <c r="E27" s="665"/>
      <c r="F27" s="665"/>
      <c r="G27" s="665"/>
      <c r="H27" s="189"/>
    </row>
    <row r="28" spans="1:8" ht="26">
      <c r="A28" s="333" t="s">
        <v>671</v>
      </c>
      <c r="B28" s="665"/>
      <c r="C28" s="665"/>
      <c r="D28" s="665"/>
      <c r="E28" s="665"/>
      <c r="F28" s="665"/>
      <c r="G28" s="665"/>
      <c r="H28" s="189"/>
    </row>
    <row r="29" spans="1:8">
      <c r="A29" s="348" t="s">
        <v>933</v>
      </c>
      <c r="B29" s="672"/>
      <c r="C29" s="672"/>
      <c r="D29" s="672"/>
      <c r="E29" s="672"/>
      <c r="F29" s="672"/>
      <c r="G29" s="672"/>
      <c r="H29" s="191"/>
    </row>
    <row r="30" spans="1:8">
      <c r="A30" s="334"/>
      <c r="B30" s="665"/>
      <c r="C30" s="665"/>
      <c r="D30" s="665"/>
      <c r="E30" s="665"/>
      <c r="F30" s="665"/>
      <c r="G30" s="665"/>
      <c r="H30" s="189"/>
    </row>
    <row r="31" spans="1:8" ht="20.149999999999999" customHeight="1">
      <c r="A31" s="349" t="s">
        <v>934</v>
      </c>
      <c r="B31" s="715">
        <f>+B25</f>
        <v>200000</v>
      </c>
      <c r="C31" s="715">
        <f t="shared" ref="C31:E31" si="1">+C25</f>
        <v>7482500</v>
      </c>
      <c r="D31" s="715">
        <f t="shared" si="1"/>
        <v>-7282500</v>
      </c>
      <c r="E31" s="715">
        <f t="shared" si="1"/>
        <v>97</v>
      </c>
      <c r="F31" s="715"/>
      <c r="G31" s="715">
        <v>200000</v>
      </c>
      <c r="H31" s="199"/>
    </row>
    <row r="32" spans="1:8">
      <c r="A32" s="334"/>
      <c r="B32" s="665"/>
      <c r="C32" s="665"/>
      <c r="D32" s="665"/>
      <c r="E32" s="665"/>
      <c r="F32" s="665"/>
      <c r="G32" s="665"/>
      <c r="H32" s="189"/>
    </row>
    <row r="33" spans="1:8" ht="26.5" thickBot="1">
      <c r="A33" s="333" t="s">
        <v>935</v>
      </c>
      <c r="B33" s="716"/>
      <c r="C33" s="716"/>
      <c r="D33" s="716"/>
      <c r="E33" s="716"/>
      <c r="F33" s="716"/>
      <c r="G33" s="716"/>
      <c r="H33" s="189"/>
    </row>
    <row r="34" spans="1:8">
      <c r="A34" s="196" t="s">
        <v>1543</v>
      </c>
    </row>
    <row r="35" spans="1:8">
      <c r="A35" s="197"/>
    </row>
    <row r="36" spans="1:8">
      <c r="A36" s="197"/>
    </row>
    <row r="37" spans="1:8">
      <c r="A37" s="197"/>
    </row>
    <row r="38" spans="1:8">
      <c r="A38" s="197"/>
    </row>
  </sheetData>
  <mergeCells count="15">
    <mergeCell ref="H7:H8"/>
    <mergeCell ref="A7:A8"/>
    <mergeCell ref="B7:B8"/>
    <mergeCell ref="C7:C8"/>
    <mergeCell ref="E7:E8"/>
    <mergeCell ref="F7:F8"/>
    <mergeCell ref="G7:G8"/>
    <mergeCell ref="D7:D8"/>
    <mergeCell ref="A1:H1"/>
    <mergeCell ref="A3:C3"/>
    <mergeCell ref="G3:H3"/>
    <mergeCell ref="A4:C4"/>
    <mergeCell ref="F4:F5"/>
    <mergeCell ref="G4:H5"/>
    <mergeCell ref="B5:C5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F9:G24 H9:H31 B9:D17 C31:E31 B18:B33 C18:D30 C32:D33 F26:G31 E25:G25" xr:uid="{00000000-0002-0000-23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0" orientation="portrait" r:id="rId1"/>
  <headerFooter>
    <oddFooter>&amp;L&amp;"Helvetica,Regular"&amp;12&amp;K000000	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D25"/>
  <sheetViews>
    <sheetView workbookViewId="0">
      <selection activeCell="B14" sqref="B14:B17"/>
    </sheetView>
  </sheetViews>
  <sheetFormatPr baseColWidth="10" defaultColWidth="12" defaultRowHeight="13"/>
  <cols>
    <col min="1" max="1" width="39.5" style="186" customWidth="1"/>
    <col min="2" max="2" width="19.19921875" style="186" customWidth="1"/>
    <col min="3" max="3" width="23.19921875" style="186" customWidth="1"/>
    <col min="4" max="4" width="28.796875" style="186" customWidth="1"/>
    <col min="5" max="16384" width="12" style="186"/>
  </cols>
  <sheetData>
    <row r="1" spans="1:4" ht="18.5">
      <c r="A1" s="929" t="s">
        <v>936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985" t="s">
        <v>752</v>
      </c>
      <c r="D7" s="996" t="s">
        <v>625</v>
      </c>
    </row>
    <row r="8" spans="1:4" ht="25.15" customHeight="1">
      <c r="A8" s="984"/>
      <c r="B8" s="988"/>
      <c r="C8" s="988"/>
      <c r="D8" s="998"/>
    </row>
    <row r="9" spans="1:4" ht="25.15" customHeight="1">
      <c r="A9" s="333" t="s">
        <v>937</v>
      </c>
      <c r="B9" s="487"/>
      <c r="C9" s="487"/>
      <c r="D9" s="488"/>
    </row>
    <row r="10" spans="1:4" ht="25.15" customHeight="1">
      <c r="A10" s="333" t="s">
        <v>938</v>
      </c>
      <c r="B10" s="487"/>
      <c r="C10" s="487"/>
      <c r="D10" s="488"/>
    </row>
    <row r="11" spans="1:4" ht="25.15" customHeight="1">
      <c r="A11" s="348" t="s">
        <v>939</v>
      </c>
      <c r="B11" s="321"/>
      <c r="C11" s="321"/>
      <c r="D11" s="216"/>
    </row>
    <row r="12" spans="1:4" ht="25.15" customHeight="1">
      <c r="A12" s="333" t="s">
        <v>722</v>
      </c>
      <c r="B12" s="487"/>
      <c r="C12" s="487"/>
      <c r="D12" s="488"/>
    </row>
    <row r="13" spans="1:4" ht="25.15" customHeight="1">
      <c r="A13" s="333" t="s">
        <v>940</v>
      </c>
      <c r="B13" s="487"/>
      <c r="C13" s="487"/>
      <c r="D13" s="488"/>
    </row>
    <row r="14" spans="1:4" ht="25.15" customHeight="1">
      <c r="A14" s="333" t="s">
        <v>941</v>
      </c>
      <c r="B14" s="717">
        <v>1958983</v>
      </c>
      <c r="C14" s="487"/>
      <c r="D14" s="488"/>
    </row>
    <row r="15" spans="1:4" ht="25.15" customHeight="1">
      <c r="A15" s="333" t="s">
        <v>942</v>
      </c>
      <c r="B15" s="717"/>
      <c r="C15" s="487"/>
      <c r="D15" s="488"/>
    </row>
    <row r="16" spans="1:4" ht="25.15" customHeight="1">
      <c r="A16" s="333" t="s">
        <v>943</v>
      </c>
      <c r="B16" s="717"/>
      <c r="C16" s="487"/>
      <c r="D16" s="488"/>
    </row>
    <row r="17" spans="1:4" ht="25.15" customHeight="1">
      <c r="A17" s="348" t="s">
        <v>944</v>
      </c>
      <c r="B17" s="718">
        <v>1958983</v>
      </c>
      <c r="C17" s="321"/>
      <c r="D17" s="216"/>
    </row>
    <row r="18" spans="1:4" ht="25.15" customHeight="1">
      <c r="A18" s="333"/>
      <c r="B18" s="487"/>
      <c r="C18" s="487"/>
      <c r="D18" s="488"/>
    </row>
    <row r="19" spans="1:4" ht="25.15" customHeight="1">
      <c r="A19" s="349" t="s">
        <v>114</v>
      </c>
      <c r="B19" s="484"/>
      <c r="C19" s="484"/>
      <c r="D19" s="485"/>
    </row>
    <row r="20" spans="1:4">
      <c r="A20" s="350" t="s">
        <v>529</v>
      </c>
    </row>
    <row r="21" spans="1:4">
      <c r="A21" s="197" t="s">
        <v>720</v>
      </c>
    </row>
    <row r="22" spans="1:4">
      <c r="A22" s="197" t="s">
        <v>945</v>
      </c>
    </row>
    <row r="23" spans="1:4">
      <c r="A23" s="217"/>
    </row>
    <row r="24" spans="1:4">
      <c r="A24" s="196" t="s">
        <v>946</v>
      </c>
    </row>
    <row r="25" spans="1:4">
      <c r="A25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pageMargins left="0.7" right="0.7" top="0.75" bottom="0.75" header="0.3" footer="0.3"/>
  <pageSetup paperSize="9" scale="88" orientation="portrait" r:id="rId1"/>
  <headerFooter>
    <oddFooter>&amp;L&amp;"Helvetica,Regular"&amp;12&amp;K000000	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D46"/>
  <sheetViews>
    <sheetView workbookViewId="0">
      <selection activeCell="C9" sqref="C9"/>
    </sheetView>
  </sheetViews>
  <sheetFormatPr baseColWidth="10" defaultColWidth="12" defaultRowHeight="13"/>
  <cols>
    <col min="1" max="1" width="39.5" style="186" customWidth="1"/>
    <col min="2" max="2" width="23" style="186" customWidth="1"/>
    <col min="3" max="3" width="22.5" style="186" customWidth="1"/>
    <col min="4" max="4" width="19.796875" style="186" customWidth="1"/>
    <col min="5" max="16384" width="12" style="186"/>
  </cols>
  <sheetData>
    <row r="1" spans="1:4" ht="18.5">
      <c r="A1" s="929" t="s">
        <v>947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1012" t="s">
        <v>752</v>
      </c>
      <c r="D7" s="1013" t="s">
        <v>625</v>
      </c>
    </row>
    <row r="8" spans="1:4" ht="25.15" customHeight="1">
      <c r="A8" s="984"/>
      <c r="B8" s="988"/>
      <c r="C8" s="1012"/>
      <c r="D8" s="1013"/>
    </row>
    <row r="9" spans="1:4" ht="25.15" customHeight="1">
      <c r="A9" s="333" t="s">
        <v>1462</v>
      </c>
      <c r="B9" s="374"/>
      <c r="C9" s="512"/>
      <c r="D9" s="512"/>
    </row>
    <row r="10" spans="1:4" ht="25.15" customHeight="1">
      <c r="A10" s="333" t="s">
        <v>1463</v>
      </c>
      <c r="B10" s="487"/>
      <c r="C10" s="512"/>
      <c r="D10" s="512"/>
    </row>
    <row r="11" spans="1:4" ht="25.15" customHeight="1">
      <c r="A11" s="333" t="s">
        <v>948</v>
      </c>
      <c r="B11" s="487"/>
      <c r="C11" s="512"/>
      <c r="D11" s="512"/>
    </row>
    <row r="12" spans="1:4" ht="25.15" customHeight="1">
      <c r="A12" s="333" t="s">
        <v>949</v>
      </c>
      <c r="B12" s="487"/>
      <c r="C12" s="512"/>
      <c r="D12" s="512"/>
    </row>
    <row r="13" spans="1:4" ht="25.15" customHeight="1">
      <c r="A13" s="333" t="s">
        <v>950</v>
      </c>
      <c r="B13" s="487"/>
      <c r="C13" s="512"/>
      <c r="D13" s="512"/>
    </row>
    <row r="14" spans="1:4" ht="25.15" customHeight="1">
      <c r="A14" s="333" t="s">
        <v>1464</v>
      </c>
      <c r="B14" s="487"/>
      <c r="C14" s="512"/>
      <c r="D14" s="512"/>
    </row>
    <row r="15" spans="1:4" ht="25.15" customHeight="1">
      <c r="A15" s="348" t="s">
        <v>951</v>
      </c>
      <c r="B15" s="375"/>
      <c r="C15" s="222"/>
      <c r="D15" s="222"/>
    </row>
    <row r="16" spans="1:4" ht="25.15" customHeight="1">
      <c r="A16" s="333" t="s">
        <v>1462</v>
      </c>
      <c r="B16" s="374"/>
      <c r="C16" s="513"/>
      <c r="D16" s="382"/>
    </row>
    <row r="17" spans="1:4" ht="25.15" customHeight="1">
      <c r="A17" s="333" t="s">
        <v>1463</v>
      </c>
      <c r="B17" s="320"/>
      <c r="C17" s="512"/>
      <c r="D17" s="512"/>
    </row>
    <row r="18" spans="1:4" ht="25.15" customHeight="1">
      <c r="A18" s="333" t="s">
        <v>948</v>
      </c>
      <c r="B18" s="487"/>
      <c r="C18" s="512"/>
      <c r="D18" s="512"/>
    </row>
    <row r="19" spans="1:4" ht="25.15" customHeight="1">
      <c r="A19" s="333" t="s">
        <v>949</v>
      </c>
      <c r="B19" s="487"/>
      <c r="C19" s="512"/>
      <c r="D19" s="512"/>
    </row>
    <row r="20" spans="1:4" ht="25.15" customHeight="1">
      <c r="A20" s="333" t="s">
        <v>950</v>
      </c>
      <c r="B20" s="487"/>
      <c r="C20" s="512"/>
      <c r="D20" s="512"/>
    </row>
    <row r="21" spans="1:4" ht="25.15" customHeight="1">
      <c r="A21" s="333" t="s">
        <v>1464</v>
      </c>
      <c r="B21" s="487"/>
      <c r="C21" s="512"/>
      <c r="D21" s="512"/>
    </row>
    <row r="22" spans="1:4" ht="25.15" customHeight="1">
      <c r="A22" s="348" t="s">
        <v>952</v>
      </c>
      <c r="B22" s="375"/>
      <c r="C22" s="379"/>
      <c r="D22" s="514"/>
    </row>
    <row r="23" spans="1:4" ht="25.15" customHeight="1">
      <c r="A23" s="333" t="s">
        <v>1462</v>
      </c>
      <c r="B23" s="487"/>
      <c r="C23" s="512"/>
      <c r="D23" s="512"/>
    </row>
    <row r="24" spans="1:4" ht="25.15" customHeight="1">
      <c r="A24" s="333" t="s">
        <v>1463</v>
      </c>
      <c r="B24" s="487"/>
      <c r="C24" s="512"/>
      <c r="D24" s="512"/>
    </row>
    <row r="25" spans="1:4" ht="25.15" customHeight="1">
      <c r="A25" s="333" t="s">
        <v>948</v>
      </c>
      <c r="B25" s="487"/>
      <c r="C25" s="512"/>
      <c r="D25" s="512"/>
    </row>
    <row r="26" spans="1:4" ht="25.15" customHeight="1">
      <c r="A26" s="333" t="s">
        <v>949</v>
      </c>
      <c r="B26" s="487"/>
      <c r="C26" s="512"/>
      <c r="D26" s="512"/>
    </row>
    <row r="27" spans="1:4" ht="25.15" customHeight="1">
      <c r="A27" s="333" t="s">
        <v>950</v>
      </c>
      <c r="B27" s="487"/>
      <c r="C27" s="512"/>
      <c r="D27" s="512"/>
    </row>
    <row r="28" spans="1:4" ht="25.15" customHeight="1">
      <c r="A28" s="333" t="s">
        <v>1464</v>
      </c>
      <c r="B28" s="487"/>
      <c r="C28" s="512"/>
      <c r="D28" s="512"/>
    </row>
    <row r="29" spans="1:4" ht="25.15" customHeight="1">
      <c r="A29" s="348" t="s">
        <v>953</v>
      </c>
      <c r="B29" s="321"/>
      <c r="C29" s="222"/>
      <c r="D29" s="222"/>
    </row>
    <row r="30" spans="1:4">
      <c r="A30" s="333"/>
      <c r="B30" s="487"/>
      <c r="C30" s="512"/>
      <c r="D30" s="512"/>
    </row>
    <row r="31" spans="1:4" ht="25.15" customHeight="1">
      <c r="A31" s="352" t="s">
        <v>954</v>
      </c>
      <c r="B31" s="320"/>
      <c r="C31" s="512"/>
      <c r="D31" s="512"/>
    </row>
    <row r="32" spans="1:4">
      <c r="A32" s="333"/>
      <c r="B32" s="487"/>
      <c r="C32" s="512"/>
      <c r="D32" s="512"/>
    </row>
    <row r="33" spans="1:4" ht="25.15" customHeight="1">
      <c r="A33" s="335" t="s">
        <v>955</v>
      </c>
      <c r="B33" s="375"/>
      <c r="C33" s="379"/>
      <c r="D33" s="514"/>
    </row>
    <row r="34" spans="1:4">
      <c r="A34" s="333"/>
      <c r="B34" s="487"/>
      <c r="C34" s="512"/>
      <c r="D34" s="512"/>
    </row>
    <row r="35" spans="1:4" ht="25.15" customHeight="1">
      <c r="A35" s="333" t="s">
        <v>364</v>
      </c>
      <c r="B35" s="487"/>
      <c r="C35" s="512"/>
      <c r="D35" s="512"/>
    </row>
    <row r="36" spans="1:4" ht="25.15" customHeight="1">
      <c r="A36" s="333" t="s">
        <v>366</v>
      </c>
      <c r="B36" s="694">
        <v>544699080</v>
      </c>
      <c r="C36" s="719">
        <v>692307400</v>
      </c>
      <c r="D36" s="695">
        <v>-21</v>
      </c>
    </row>
    <row r="37" spans="1:4" ht="25.15" customHeight="1">
      <c r="A37" s="333" t="s">
        <v>368</v>
      </c>
      <c r="B37" s="694">
        <v>2391649</v>
      </c>
      <c r="C37" s="719">
        <v>570760</v>
      </c>
      <c r="D37" s="695">
        <v>319</v>
      </c>
    </row>
    <row r="38" spans="1:4" ht="25.15" customHeight="1">
      <c r="A38" s="335" t="s">
        <v>956</v>
      </c>
      <c r="B38" s="720">
        <f>+B36+B37</f>
        <v>547090729</v>
      </c>
      <c r="C38" s="720">
        <f>+C36+C37</f>
        <v>692878160</v>
      </c>
      <c r="D38" s="721">
        <v>-21</v>
      </c>
    </row>
    <row r="39" spans="1:4">
      <c r="A39" s="333"/>
      <c r="B39" s="694"/>
      <c r="C39" s="719"/>
      <c r="D39" s="695"/>
    </row>
    <row r="40" spans="1:4" ht="25.15" customHeight="1" thickBot="1">
      <c r="A40" s="349" t="s">
        <v>114</v>
      </c>
      <c r="B40" s="722">
        <f>+B38</f>
        <v>547090729</v>
      </c>
      <c r="C40" s="722">
        <f>+C38</f>
        <v>692878160</v>
      </c>
      <c r="D40" s="723">
        <v>-0.21</v>
      </c>
    </row>
    <row r="41" spans="1:4">
      <c r="A41" s="350" t="s">
        <v>529</v>
      </c>
    </row>
    <row r="42" spans="1:4">
      <c r="A42" s="197" t="s">
        <v>673</v>
      </c>
    </row>
    <row r="43" spans="1:4">
      <c r="A43" s="197" t="s">
        <v>957</v>
      </c>
    </row>
    <row r="44" spans="1:4">
      <c r="A44" s="217"/>
    </row>
    <row r="45" spans="1:4">
      <c r="A45" s="196"/>
    </row>
    <row r="46" spans="1:4">
      <c r="A46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40" xr:uid="{00000000-0002-0000-25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D42"/>
  <sheetViews>
    <sheetView workbookViewId="0">
      <selection activeCell="A39" sqref="A39"/>
    </sheetView>
  </sheetViews>
  <sheetFormatPr baseColWidth="10" defaultColWidth="12" defaultRowHeight="13"/>
  <cols>
    <col min="1" max="1" width="39.5" style="186" customWidth="1"/>
    <col min="2" max="2" width="19.5" style="186" customWidth="1"/>
    <col min="3" max="3" width="22" style="186" customWidth="1"/>
    <col min="4" max="4" width="20.796875" style="186" customWidth="1"/>
    <col min="5" max="16384" width="12" style="186"/>
  </cols>
  <sheetData>
    <row r="1" spans="1:4" ht="18.5">
      <c r="A1" s="929" t="s">
        <v>958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1040" t="s">
        <v>340</v>
      </c>
      <c r="B7" s="985" t="s">
        <v>751</v>
      </c>
      <c r="C7" s="1012" t="s">
        <v>752</v>
      </c>
      <c r="D7" s="1013" t="s">
        <v>625</v>
      </c>
    </row>
    <row r="8" spans="1:4" ht="25.15" customHeight="1">
      <c r="A8" s="1041"/>
      <c r="B8" s="988"/>
      <c r="C8" s="1012"/>
      <c r="D8" s="1013"/>
    </row>
    <row r="9" spans="1:4" ht="20.149999999999999" customHeight="1">
      <c r="A9" s="333" t="s">
        <v>1462</v>
      </c>
      <c r="B9" s="487"/>
      <c r="C9" s="512"/>
      <c r="D9" s="512"/>
    </row>
    <row r="10" spans="1:4" ht="27" customHeight="1">
      <c r="A10" s="333" t="s">
        <v>1463</v>
      </c>
      <c r="B10" s="487"/>
      <c r="C10" s="512"/>
      <c r="D10" s="512"/>
    </row>
    <row r="11" spans="1:4" ht="20.149999999999999" customHeight="1">
      <c r="A11" s="333" t="s">
        <v>948</v>
      </c>
      <c r="B11" s="487"/>
      <c r="C11" s="512"/>
      <c r="D11" s="512"/>
    </row>
    <row r="12" spans="1:4" ht="20.149999999999999" customHeight="1">
      <c r="A12" s="333" t="s">
        <v>949</v>
      </c>
      <c r="B12" s="487"/>
      <c r="C12" s="512"/>
      <c r="D12" s="512"/>
    </row>
    <row r="13" spans="1:4" ht="20.149999999999999" customHeight="1">
      <c r="A13" s="333" t="s">
        <v>1465</v>
      </c>
      <c r="B13" s="487"/>
      <c r="C13" s="512"/>
      <c r="D13" s="512"/>
    </row>
    <row r="14" spans="1:4" ht="20.149999999999999" customHeight="1">
      <c r="A14" s="333" t="s">
        <v>1464</v>
      </c>
      <c r="B14" s="487"/>
      <c r="C14" s="512"/>
      <c r="D14" s="512"/>
    </row>
    <row r="15" spans="1:4" ht="25.15" customHeight="1">
      <c r="A15" s="348" t="s">
        <v>959</v>
      </c>
      <c r="B15" s="321"/>
      <c r="C15" s="222"/>
      <c r="D15" s="222"/>
    </row>
    <row r="16" spans="1:4" ht="20.149999999999999" customHeight="1">
      <c r="A16" s="333" t="s">
        <v>1462</v>
      </c>
      <c r="B16" s="374"/>
      <c r="C16" s="513"/>
      <c r="D16" s="382"/>
    </row>
    <row r="17" spans="1:4" ht="28.9" customHeight="1">
      <c r="A17" s="333" t="s">
        <v>1463</v>
      </c>
      <c r="B17" s="487"/>
      <c r="C17" s="512"/>
      <c r="D17" s="512"/>
    </row>
    <row r="18" spans="1:4" ht="20.149999999999999" customHeight="1">
      <c r="A18" s="333" t="s">
        <v>948</v>
      </c>
      <c r="B18" s="487"/>
      <c r="C18" s="512"/>
      <c r="D18" s="512"/>
    </row>
    <row r="19" spans="1:4" ht="20.149999999999999" customHeight="1">
      <c r="A19" s="333" t="s">
        <v>949</v>
      </c>
      <c r="B19" s="487"/>
      <c r="C19" s="512"/>
      <c r="D19" s="512"/>
    </row>
    <row r="20" spans="1:4" ht="20.149999999999999" customHeight="1">
      <c r="A20" s="333" t="s">
        <v>1465</v>
      </c>
      <c r="B20" s="487"/>
      <c r="C20" s="512"/>
      <c r="D20" s="512"/>
    </row>
    <row r="21" spans="1:4" ht="20.149999999999999" customHeight="1">
      <c r="A21" s="333" t="s">
        <v>1464</v>
      </c>
      <c r="B21" s="487"/>
      <c r="C21" s="512"/>
      <c r="D21" s="512"/>
    </row>
    <row r="22" spans="1:4" ht="26">
      <c r="A22" s="348" t="s">
        <v>960</v>
      </c>
      <c r="B22" s="375"/>
      <c r="C22" s="379"/>
      <c r="D22" s="514"/>
    </row>
    <row r="23" spans="1:4" ht="20.149999999999999" customHeight="1">
      <c r="A23" s="333" t="s">
        <v>961</v>
      </c>
      <c r="B23" s="374"/>
      <c r="C23" s="513"/>
      <c r="D23" s="382"/>
    </row>
    <row r="24" spans="1:4" ht="20.149999999999999" customHeight="1">
      <c r="A24" s="333" t="s">
        <v>962</v>
      </c>
      <c r="B24" s="688">
        <v>637200</v>
      </c>
      <c r="C24" s="689"/>
      <c r="D24" s="724"/>
    </row>
    <row r="25" spans="1:4" ht="20.149999999999999" customHeight="1">
      <c r="A25" s="333" t="s">
        <v>963</v>
      </c>
      <c r="B25" s="688"/>
      <c r="C25" s="689"/>
      <c r="D25" s="724"/>
    </row>
    <row r="26" spans="1:4">
      <c r="A26" s="333" t="s">
        <v>964</v>
      </c>
      <c r="B26" s="688">
        <v>15887938</v>
      </c>
      <c r="C26" s="689">
        <v>150000</v>
      </c>
      <c r="D26" s="724">
        <v>104.92</v>
      </c>
    </row>
    <row r="27" spans="1:4" ht="20.149999999999999" customHeight="1">
      <c r="A27" s="333" t="s">
        <v>965</v>
      </c>
      <c r="B27" s="688">
        <v>1033203</v>
      </c>
      <c r="C27" s="689">
        <v>309983</v>
      </c>
      <c r="D27" s="724">
        <v>2.33</v>
      </c>
    </row>
    <row r="28" spans="1:4" ht="20.149999999999999" customHeight="1">
      <c r="A28" s="333" t="s">
        <v>966</v>
      </c>
      <c r="B28" s="688">
        <v>4725028</v>
      </c>
      <c r="C28" s="689">
        <v>3621900</v>
      </c>
      <c r="D28" s="724">
        <v>0.3</v>
      </c>
    </row>
    <row r="29" spans="1:4" ht="20.149999999999999" customHeight="1">
      <c r="A29" s="333" t="s">
        <v>967</v>
      </c>
      <c r="B29" s="688">
        <v>783500</v>
      </c>
      <c r="C29" s="689">
        <v>10421000</v>
      </c>
      <c r="D29" s="724">
        <v>-0.92</v>
      </c>
    </row>
    <row r="30" spans="1:4" ht="20.149999999999999" customHeight="1">
      <c r="A30" s="333" t="s">
        <v>968</v>
      </c>
      <c r="B30" s="688">
        <v>74035</v>
      </c>
      <c r="C30" s="689"/>
      <c r="D30" s="724"/>
    </row>
    <row r="31" spans="1:4" ht="20.149999999999999" customHeight="1">
      <c r="A31" s="333" t="s">
        <v>969</v>
      </c>
      <c r="B31" s="688">
        <v>4940736</v>
      </c>
      <c r="C31" s="689">
        <v>157560</v>
      </c>
      <c r="D31" s="724">
        <v>30.36</v>
      </c>
    </row>
    <row r="32" spans="1:4" ht="20.149999999999999" customHeight="1">
      <c r="A32" s="333" t="s">
        <v>970</v>
      </c>
      <c r="B32" s="688">
        <v>5962812</v>
      </c>
      <c r="C32" s="689">
        <v>2900957</v>
      </c>
      <c r="D32" s="724">
        <v>1.06</v>
      </c>
    </row>
    <row r="33" spans="1:4" ht="26">
      <c r="A33" s="333" t="s">
        <v>971</v>
      </c>
      <c r="B33" s="688">
        <v>15104130</v>
      </c>
      <c r="C33" s="689">
        <v>47731348</v>
      </c>
      <c r="D33" s="724">
        <v>-0.68</v>
      </c>
    </row>
    <row r="34" spans="1:4" ht="20.149999999999999" customHeight="1">
      <c r="A34" s="333" t="s">
        <v>972</v>
      </c>
      <c r="B34" s="688"/>
      <c r="C34" s="689"/>
      <c r="D34" s="724"/>
    </row>
    <row r="35" spans="1:4" ht="20.149999999999999" customHeight="1">
      <c r="A35" s="333" t="s">
        <v>1465</v>
      </c>
      <c r="B35" s="688"/>
      <c r="C35" s="689"/>
      <c r="D35" s="685"/>
    </row>
    <row r="36" spans="1:4" ht="20.149999999999999" customHeight="1">
      <c r="A36" s="333" t="s">
        <v>973</v>
      </c>
      <c r="B36" s="688"/>
      <c r="C36" s="689"/>
      <c r="D36" s="685"/>
    </row>
    <row r="37" spans="1:4" ht="25.15" customHeight="1">
      <c r="A37" s="349" t="s">
        <v>974</v>
      </c>
      <c r="B37" s="725">
        <f>SUM(B23:B36)</f>
        <v>49148582</v>
      </c>
      <c r="C37" s="725">
        <f>SUM(C23:C36)</f>
        <v>65292748</v>
      </c>
      <c r="D37" s="726">
        <v>-0.25</v>
      </c>
    </row>
    <row r="38" spans="1:4">
      <c r="A38" s="350" t="s">
        <v>1544</v>
      </c>
      <c r="B38" s="381"/>
    </row>
    <row r="39" spans="1:4">
      <c r="A39" s="197"/>
    </row>
    <row r="40" spans="1:4">
      <c r="A40" s="217"/>
    </row>
    <row r="41" spans="1:4">
      <c r="A41" s="196"/>
    </row>
    <row r="42" spans="1:4">
      <c r="A42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37" xr:uid="{00000000-0002-0000-26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46"/>
  <sheetViews>
    <sheetView topLeftCell="A34" zoomScale="112" workbookViewId="0">
      <selection activeCell="A28" sqref="A28:F36"/>
    </sheetView>
  </sheetViews>
  <sheetFormatPr baseColWidth="10" defaultColWidth="13.5" defaultRowHeight="12.75" customHeight="1"/>
  <cols>
    <col min="1" max="1" width="26" style="114" customWidth="1"/>
    <col min="2" max="5" width="17.69921875" style="114" customWidth="1"/>
    <col min="6" max="256" width="13.5" style="114" customWidth="1"/>
    <col min="257" max="16384" width="13.5" style="170"/>
  </cols>
  <sheetData>
    <row r="1" spans="1:6" ht="16.149999999999999" customHeight="1">
      <c r="A1" s="169" t="s">
        <v>28</v>
      </c>
      <c r="B1" s="920" t="str">
        <f>'Fiche de renseignement R1'!$J$3</f>
        <v>SOCIETE DES MINES DU SENEGAL - SA</v>
      </c>
      <c r="C1" s="826"/>
      <c r="D1" s="826"/>
      <c r="E1" s="826"/>
      <c r="F1" s="826"/>
    </row>
    <row r="2" spans="1:6" ht="17.149999999999999" customHeight="1">
      <c r="A2" s="169" t="s">
        <v>29</v>
      </c>
      <c r="B2" s="900" t="str">
        <f>'Activités de l''entreprise R2'!B3</f>
        <v>LIBERTE 6 VILLA 7954</v>
      </c>
      <c r="C2" s="921"/>
      <c r="D2" s="171" t="s">
        <v>30</v>
      </c>
      <c r="E2" s="172" t="str">
        <f>'Activités de l''entreprise R2'!M3</f>
        <v>SOMISEN SA</v>
      </c>
      <c r="F2" s="173"/>
    </row>
    <row r="3" spans="1:6" ht="16.149999999999999" customHeight="1">
      <c r="A3" s="169" t="s">
        <v>118</v>
      </c>
      <c r="B3" s="172" t="str">
        <f>'Activités de l''entreprise R2'!B5</f>
        <v>0086501962V3</v>
      </c>
      <c r="C3" s="174" t="s">
        <v>32</v>
      </c>
      <c r="D3" s="394">
        <f>'Activités de l''entreprise R2'!L5</f>
        <v>45657</v>
      </c>
      <c r="E3" s="175" t="s">
        <v>33</v>
      </c>
      <c r="F3" s="172">
        <f>'Activités de l''entreprise R2'!N5</f>
        <v>12</v>
      </c>
    </row>
    <row r="4" spans="1:6" ht="8.15" customHeight="1">
      <c r="A4" s="113"/>
      <c r="B4" s="118"/>
      <c r="C4" s="113"/>
      <c r="D4" s="118"/>
      <c r="E4" s="113"/>
      <c r="F4" s="118"/>
    </row>
    <row r="5" spans="1:6" ht="17.149999999999999" customHeight="1">
      <c r="A5" s="891" t="s">
        <v>119</v>
      </c>
      <c r="B5" s="855"/>
      <c r="C5" s="855"/>
      <c r="D5" s="855"/>
      <c r="E5" s="855"/>
      <c r="F5" s="855"/>
    </row>
    <row r="6" spans="1:6" ht="8.15" customHeight="1">
      <c r="A6" s="119"/>
      <c r="B6" s="119"/>
      <c r="C6" s="119"/>
      <c r="D6" s="119"/>
      <c r="E6" s="119"/>
      <c r="F6" s="119"/>
    </row>
    <row r="7" spans="1:6" ht="24" customHeight="1">
      <c r="A7" s="176" t="s">
        <v>120</v>
      </c>
      <c r="B7" s="176" t="s">
        <v>121</v>
      </c>
      <c r="C7" s="176" t="s">
        <v>122</v>
      </c>
      <c r="D7" s="177" t="s">
        <v>118</v>
      </c>
      <c r="E7" s="904" t="s">
        <v>123</v>
      </c>
      <c r="F7" s="890"/>
    </row>
    <row r="8" spans="1:6" ht="17.149999999999999" customHeight="1">
      <c r="A8" s="607" t="s">
        <v>1503</v>
      </c>
      <c r="B8" s="607" t="s">
        <v>1504</v>
      </c>
      <c r="C8" s="608" t="s">
        <v>1505</v>
      </c>
      <c r="D8" s="609"/>
      <c r="E8" s="917" t="s">
        <v>1506</v>
      </c>
      <c r="F8" s="918"/>
    </row>
    <row r="9" spans="1:6" ht="17.149999999999999" customHeight="1">
      <c r="A9" s="600"/>
      <c r="B9" s="600"/>
      <c r="C9" s="600"/>
      <c r="D9" s="600"/>
      <c r="E9" s="601"/>
      <c r="F9" s="602"/>
    </row>
    <row r="10" spans="1:6" ht="17.149999999999999" customHeight="1">
      <c r="A10" s="600"/>
      <c r="B10" s="600"/>
      <c r="C10" s="600"/>
      <c r="D10" s="600"/>
      <c r="E10" s="601"/>
      <c r="F10" s="602"/>
    </row>
    <row r="11" spans="1:6" ht="17.149999999999999" customHeight="1">
      <c r="A11" s="138"/>
      <c r="B11" s="138"/>
      <c r="C11" s="138"/>
      <c r="D11" s="138"/>
      <c r="E11" s="139"/>
      <c r="F11" s="136"/>
    </row>
    <row r="12" spans="1:6" ht="17.149999999999999" customHeight="1">
      <c r="A12" s="138"/>
      <c r="B12" s="138"/>
      <c r="C12" s="138"/>
      <c r="D12" s="138"/>
      <c r="E12" s="139"/>
      <c r="F12" s="136"/>
    </row>
    <row r="13" spans="1:6" ht="17.149999999999999" customHeight="1">
      <c r="A13" s="138"/>
      <c r="B13" s="138"/>
      <c r="C13" s="138"/>
      <c r="D13" s="138"/>
      <c r="E13" s="139"/>
      <c r="F13" s="136"/>
    </row>
    <row r="14" spans="1:6" ht="17.149999999999999" customHeight="1">
      <c r="A14" s="138"/>
      <c r="B14" s="138"/>
      <c r="C14" s="138"/>
      <c r="D14" s="138"/>
      <c r="E14" s="139"/>
      <c r="F14" s="136"/>
    </row>
    <row r="15" spans="1:6" ht="17.149999999999999" customHeight="1">
      <c r="A15" s="138"/>
      <c r="B15" s="138"/>
      <c r="C15" s="138"/>
      <c r="D15" s="138"/>
      <c r="E15" s="139"/>
      <c r="F15" s="136"/>
    </row>
    <row r="16" spans="1:6" ht="17.149999999999999" customHeight="1">
      <c r="A16" s="138"/>
      <c r="B16" s="138"/>
      <c r="C16" s="138"/>
      <c r="D16" s="138"/>
      <c r="E16" s="139"/>
      <c r="F16" s="136"/>
    </row>
    <row r="17" spans="1:6" ht="17.149999999999999" customHeight="1">
      <c r="A17" s="138"/>
      <c r="B17" s="138"/>
      <c r="C17" s="138"/>
      <c r="D17" s="138"/>
      <c r="E17" s="139"/>
      <c r="F17" s="136"/>
    </row>
    <row r="18" spans="1:6" ht="17.149999999999999" customHeight="1">
      <c r="A18" s="138"/>
      <c r="B18" s="138"/>
      <c r="C18" s="138"/>
      <c r="D18" s="138"/>
      <c r="E18" s="139"/>
      <c r="F18" s="136"/>
    </row>
    <row r="19" spans="1:6" ht="17.149999999999999" customHeight="1">
      <c r="A19" s="138"/>
      <c r="B19" s="138"/>
      <c r="C19" s="138"/>
      <c r="D19" s="138"/>
      <c r="E19" s="139"/>
      <c r="F19" s="136"/>
    </row>
    <row r="20" spans="1:6" ht="17.149999999999999" customHeight="1">
      <c r="A20" s="138"/>
      <c r="B20" s="138"/>
      <c r="C20" s="138"/>
      <c r="D20" s="138"/>
      <c r="E20" s="139"/>
      <c r="F20" s="136"/>
    </row>
    <row r="21" spans="1:6" ht="17.149999999999999" customHeight="1">
      <c r="A21" s="138"/>
      <c r="B21" s="138"/>
      <c r="C21" s="138"/>
      <c r="D21" s="138"/>
      <c r="E21" s="139"/>
      <c r="F21" s="136"/>
    </row>
    <row r="22" spans="1:6" ht="17.149999999999999" customHeight="1">
      <c r="A22" s="164"/>
      <c r="B22" s="164"/>
      <c r="C22" s="164"/>
      <c r="D22" s="164"/>
      <c r="E22" s="146"/>
      <c r="F22" s="145"/>
    </row>
    <row r="23" spans="1:6" ht="11.25" customHeight="1">
      <c r="A23" s="178" t="s">
        <v>124</v>
      </c>
      <c r="B23" s="147"/>
      <c r="C23" s="147"/>
      <c r="D23" s="147"/>
      <c r="E23" s="147"/>
      <c r="F23" s="147"/>
    </row>
    <row r="24" spans="1:6" ht="8.15" customHeight="1">
      <c r="A24" s="113"/>
      <c r="B24" s="113"/>
      <c r="C24" s="113"/>
      <c r="D24" s="113"/>
      <c r="E24" s="113"/>
      <c r="F24" s="113"/>
    </row>
    <row r="25" spans="1:6" ht="17.149999999999999" customHeight="1">
      <c r="A25" s="891" t="s">
        <v>125</v>
      </c>
      <c r="B25" s="855"/>
      <c r="C25" s="855"/>
      <c r="D25" s="855"/>
      <c r="E25" s="855"/>
      <c r="F25" s="855"/>
    </row>
    <row r="26" spans="1:6" ht="8.15" customHeight="1">
      <c r="A26" s="119"/>
      <c r="B26" s="119"/>
      <c r="C26" s="119"/>
      <c r="D26" s="119"/>
      <c r="E26" s="119"/>
      <c r="F26" s="119"/>
    </row>
    <row r="27" spans="1:6" ht="17.149999999999999" customHeight="1">
      <c r="A27" s="176" t="s">
        <v>120</v>
      </c>
      <c r="B27" s="176" t="s">
        <v>121</v>
      </c>
      <c r="C27" s="904" t="s">
        <v>122</v>
      </c>
      <c r="D27" s="890"/>
      <c r="E27" s="904" t="s">
        <v>123</v>
      </c>
      <c r="F27" s="890"/>
    </row>
    <row r="28" spans="1:6" ht="17.149999999999999" customHeight="1">
      <c r="A28" s="610" t="s">
        <v>1507</v>
      </c>
      <c r="B28" s="610" t="s">
        <v>1508</v>
      </c>
      <c r="C28" s="910" t="s">
        <v>1509</v>
      </c>
      <c r="D28" s="910"/>
      <c r="E28" s="911" t="s">
        <v>1506</v>
      </c>
      <c r="F28" s="911"/>
    </row>
    <row r="29" spans="1:6" ht="17.149999999999999" customHeight="1">
      <c r="A29" s="610" t="s">
        <v>1510</v>
      </c>
      <c r="B29" s="610" t="s">
        <v>1511</v>
      </c>
      <c r="C29" s="910" t="s">
        <v>1512</v>
      </c>
      <c r="D29" s="910"/>
      <c r="E29" s="911" t="s">
        <v>1506</v>
      </c>
      <c r="F29" s="911"/>
    </row>
    <row r="30" spans="1:6" ht="17.149999999999999" customHeight="1">
      <c r="A30" s="610" t="s">
        <v>1513</v>
      </c>
      <c r="B30" s="610" t="s">
        <v>1514</v>
      </c>
      <c r="C30" s="916" t="s">
        <v>1515</v>
      </c>
      <c r="D30" s="916"/>
      <c r="E30" s="911" t="s">
        <v>1506</v>
      </c>
      <c r="F30" s="911"/>
    </row>
    <row r="31" spans="1:6" ht="17.149999999999999" customHeight="1">
      <c r="A31" s="610" t="s">
        <v>1513</v>
      </c>
      <c r="B31" s="610" t="s">
        <v>1516</v>
      </c>
      <c r="C31" s="910" t="s">
        <v>1517</v>
      </c>
      <c r="D31" s="910"/>
      <c r="E31" s="911" t="s">
        <v>1506</v>
      </c>
      <c r="F31" s="911"/>
    </row>
    <row r="32" spans="1:6" ht="17.149999999999999" customHeight="1">
      <c r="A32" s="610" t="s">
        <v>1503</v>
      </c>
      <c r="B32" s="610" t="s">
        <v>1518</v>
      </c>
      <c r="C32" s="916" t="s">
        <v>1519</v>
      </c>
      <c r="D32" s="916"/>
      <c r="E32" s="911" t="s">
        <v>1506</v>
      </c>
      <c r="F32" s="911"/>
    </row>
    <row r="33" spans="1:6" ht="17.149999999999999" customHeight="1">
      <c r="A33" s="610" t="s">
        <v>292</v>
      </c>
      <c r="B33" s="610" t="s">
        <v>1520</v>
      </c>
      <c r="C33" s="916" t="s">
        <v>1521</v>
      </c>
      <c r="D33" s="916"/>
      <c r="E33" s="911" t="s">
        <v>1506</v>
      </c>
      <c r="F33" s="911"/>
    </row>
    <row r="34" spans="1:6" ht="17.149999999999999" customHeight="1">
      <c r="A34" s="610" t="s">
        <v>1522</v>
      </c>
      <c r="B34" s="610" t="s">
        <v>1523</v>
      </c>
      <c r="C34" s="916" t="s">
        <v>1524</v>
      </c>
      <c r="D34" s="916"/>
      <c r="E34" s="911" t="s">
        <v>1506</v>
      </c>
      <c r="F34" s="911"/>
    </row>
    <row r="35" spans="1:6" ht="17.149999999999999" customHeight="1">
      <c r="A35" s="610" t="s">
        <v>1525</v>
      </c>
      <c r="B35" s="610" t="s">
        <v>1526</v>
      </c>
      <c r="C35" s="916" t="s">
        <v>1527</v>
      </c>
      <c r="D35" s="916"/>
      <c r="E35" s="911" t="s">
        <v>1506</v>
      </c>
      <c r="F35" s="911"/>
    </row>
    <row r="36" spans="1:6" ht="17.149999999999999" customHeight="1">
      <c r="A36" s="610" t="s">
        <v>1507</v>
      </c>
      <c r="B36" s="610" t="s">
        <v>1528</v>
      </c>
      <c r="C36" s="910" t="s">
        <v>1529</v>
      </c>
      <c r="D36" s="910"/>
      <c r="E36" s="911" t="s">
        <v>1506</v>
      </c>
      <c r="F36" s="911"/>
    </row>
    <row r="37" spans="1:6" ht="17.149999999999999" customHeight="1">
      <c r="A37" s="138"/>
      <c r="B37" s="138"/>
      <c r="C37" s="912"/>
      <c r="D37" s="913"/>
      <c r="E37" s="914"/>
      <c r="F37" s="915"/>
    </row>
    <row r="38" spans="1:6" ht="17.149999999999999" customHeight="1">
      <c r="A38" s="138"/>
      <c r="B38" s="138"/>
      <c r="C38" s="912"/>
      <c r="D38" s="913"/>
      <c r="E38" s="914"/>
      <c r="F38" s="915"/>
    </row>
    <row r="39" spans="1:6" ht="17.149999999999999" customHeight="1">
      <c r="A39" s="138"/>
      <c r="B39" s="138"/>
      <c r="C39" s="912"/>
      <c r="D39" s="913"/>
      <c r="E39" s="914"/>
      <c r="F39" s="915"/>
    </row>
    <row r="40" spans="1:6" ht="17.149999999999999" customHeight="1">
      <c r="A40" s="138"/>
      <c r="B40" s="138"/>
      <c r="C40" s="912"/>
      <c r="D40" s="913"/>
      <c r="E40" s="914"/>
      <c r="F40" s="915"/>
    </row>
    <row r="41" spans="1:6" ht="17.149999999999999" customHeight="1">
      <c r="A41" s="138"/>
      <c r="B41" s="138"/>
      <c r="C41" s="912"/>
      <c r="D41" s="913"/>
      <c r="E41" s="914"/>
      <c r="F41" s="915"/>
    </row>
    <row r="42" spans="1:6" ht="17.149999999999999" customHeight="1">
      <c r="A42" s="138"/>
      <c r="B42" s="138"/>
      <c r="C42" s="912"/>
      <c r="D42" s="913"/>
      <c r="E42" s="914"/>
      <c r="F42" s="915"/>
    </row>
    <row r="43" spans="1:6" ht="17.149999999999999" customHeight="1">
      <c r="A43" s="155"/>
      <c r="B43" s="155"/>
      <c r="C43" s="919"/>
      <c r="D43" s="913"/>
      <c r="E43" s="133"/>
      <c r="F43" s="179"/>
    </row>
    <row r="44" spans="1:6" ht="17.149999999999999" customHeight="1">
      <c r="A44" s="138"/>
      <c r="B44" s="138"/>
      <c r="C44" s="139"/>
      <c r="D44" s="136"/>
      <c r="E44" s="139"/>
      <c r="F44" s="136"/>
    </row>
    <row r="45" spans="1:6" ht="17.149999999999999" customHeight="1">
      <c r="A45" s="164"/>
      <c r="B45" s="164"/>
      <c r="C45" s="146"/>
      <c r="D45" s="145"/>
      <c r="E45" s="146"/>
      <c r="F45" s="145"/>
    </row>
    <row r="46" spans="1:6" ht="8.15" customHeight="1">
      <c r="A46" s="147"/>
      <c r="B46" s="147"/>
      <c r="C46" s="147"/>
      <c r="D46" s="147"/>
      <c r="E46" s="147"/>
      <c r="F46" s="147"/>
    </row>
  </sheetData>
  <mergeCells count="39">
    <mergeCell ref="E8:F8"/>
    <mergeCell ref="C43:D43"/>
    <mergeCell ref="B1:F1"/>
    <mergeCell ref="B2:C2"/>
    <mergeCell ref="A5:F5"/>
    <mergeCell ref="E7:F7"/>
    <mergeCell ref="C42:D42"/>
    <mergeCell ref="E42:F42"/>
    <mergeCell ref="A25:F25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40:D40"/>
    <mergeCell ref="E40:F40"/>
    <mergeCell ref="C41:D41"/>
    <mergeCell ref="E41:F41"/>
    <mergeCell ref="C37:D37"/>
    <mergeCell ref="E37:F37"/>
    <mergeCell ref="C38:D38"/>
    <mergeCell ref="E38:F38"/>
    <mergeCell ref="C39:D39"/>
    <mergeCell ref="E39:F39"/>
  </mergeCells>
  <pageMargins left="0.7" right="0.7" top="0.75" bottom="0.75" header="0.3" footer="0.3"/>
  <pageSetup paperSize="9" scale="88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D22"/>
  <sheetViews>
    <sheetView workbookViewId="0">
      <selection activeCell="A19" sqref="A19"/>
    </sheetView>
  </sheetViews>
  <sheetFormatPr baseColWidth="10" defaultColWidth="12" defaultRowHeight="13"/>
  <cols>
    <col min="1" max="1" width="39.5" style="186" customWidth="1"/>
    <col min="2" max="2" width="21.19921875" style="186" customWidth="1"/>
    <col min="3" max="3" width="28.69921875" style="186" customWidth="1"/>
    <col min="4" max="4" width="24.796875" style="186" customWidth="1"/>
    <col min="5" max="16384" width="12" style="186"/>
  </cols>
  <sheetData>
    <row r="1" spans="1:4" ht="18.5">
      <c r="A1" s="929" t="s">
        <v>975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985" t="s">
        <v>752</v>
      </c>
      <c r="D7" s="996" t="s">
        <v>625</v>
      </c>
    </row>
    <row r="8" spans="1:4" ht="25.15" customHeight="1">
      <c r="A8" s="984"/>
      <c r="B8" s="988"/>
      <c r="C8" s="988"/>
      <c r="D8" s="998"/>
    </row>
    <row r="9" spans="1:4" ht="20.149999999999999" customHeight="1">
      <c r="A9" s="333" t="s">
        <v>976</v>
      </c>
      <c r="B9" s="487"/>
      <c r="C9" s="512"/>
      <c r="D9" s="512"/>
    </row>
    <row r="10" spans="1:4" ht="20.149999999999999" customHeight="1">
      <c r="A10" s="333" t="s">
        <v>977</v>
      </c>
      <c r="B10" s="487"/>
      <c r="C10" s="512"/>
      <c r="D10" s="512"/>
    </row>
    <row r="11" spans="1:4" ht="20.149999999999999" customHeight="1">
      <c r="A11" s="333" t="s">
        <v>978</v>
      </c>
      <c r="B11" s="487"/>
      <c r="C11" s="512"/>
      <c r="D11" s="512"/>
    </row>
    <row r="12" spans="1:4" ht="20.149999999999999" customHeight="1">
      <c r="A12" s="333" t="s">
        <v>979</v>
      </c>
      <c r="B12" s="487"/>
      <c r="C12" s="512"/>
      <c r="D12" s="512"/>
    </row>
    <row r="13" spans="1:4" ht="20.149999999999999" customHeight="1">
      <c r="A13" s="333" t="s">
        <v>1466</v>
      </c>
      <c r="B13" s="688">
        <v>9384400</v>
      </c>
      <c r="C13" s="689">
        <v>12695700</v>
      </c>
      <c r="D13" s="382"/>
    </row>
    <row r="14" spans="1:4" ht="20.149999999999999" customHeight="1">
      <c r="A14" s="333" t="s">
        <v>1467</v>
      </c>
      <c r="B14" s="688"/>
      <c r="C14" s="689"/>
      <c r="D14" s="382"/>
    </row>
    <row r="15" spans="1:4" ht="20.149999999999999" customHeight="1">
      <c r="A15" s="333" t="s">
        <v>1468</v>
      </c>
      <c r="B15" s="688"/>
      <c r="C15" s="689"/>
      <c r="D15" s="382"/>
    </row>
    <row r="16" spans="1:4" ht="20.149999999999999" customHeight="1">
      <c r="A16" s="333" t="s">
        <v>1469</v>
      </c>
      <c r="B16" s="687"/>
      <c r="C16" s="685"/>
      <c r="D16" s="512"/>
    </row>
    <row r="17" spans="1:4" ht="25.15" customHeight="1" thickBot="1">
      <c r="A17" s="349" t="s">
        <v>980</v>
      </c>
      <c r="B17" s="727">
        <f>+B13</f>
        <v>9384400</v>
      </c>
      <c r="C17" s="727">
        <f>+C13</f>
        <v>12695700</v>
      </c>
      <c r="D17" s="517"/>
    </row>
    <row r="18" spans="1:4">
      <c r="A18" s="350" t="s">
        <v>1545</v>
      </c>
    </row>
    <row r="19" spans="1:4">
      <c r="A19" s="197"/>
    </row>
    <row r="20" spans="1:4">
      <c r="A20" s="217"/>
    </row>
    <row r="21" spans="1:4">
      <c r="A21" s="196"/>
    </row>
    <row r="22" spans="1:4">
      <c r="A22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17" xr:uid="{00000000-0002-0000-27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D30"/>
  <sheetViews>
    <sheetView workbookViewId="0">
      <selection activeCell="A27" sqref="A27"/>
    </sheetView>
  </sheetViews>
  <sheetFormatPr baseColWidth="10" defaultColWidth="12" defaultRowHeight="13"/>
  <cols>
    <col min="1" max="1" width="39.5" style="186" customWidth="1"/>
    <col min="2" max="2" width="15.19921875" style="186" customWidth="1"/>
    <col min="3" max="3" width="20.296875" style="186" customWidth="1"/>
    <col min="4" max="4" width="22.5" style="186" customWidth="1"/>
    <col min="5" max="16384" width="12" style="186"/>
  </cols>
  <sheetData>
    <row r="1" spans="1:4" ht="18.5">
      <c r="A1" s="929" t="s">
        <v>981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1012" t="s">
        <v>752</v>
      </c>
      <c r="D7" s="1013" t="s">
        <v>625</v>
      </c>
    </row>
    <row r="8" spans="1:4" ht="25.15" customHeight="1">
      <c r="A8" s="984"/>
      <c r="B8" s="988"/>
      <c r="C8" s="1012"/>
      <c r="D8" s="1013"/>
    </row>
    <row r="9" spans="1:4" ht="20.149999999999999" customHeight="1">
      <c r="A9" s="333" t="s">
        <v>982</v>
      </c>
      <c r="B9" s="688"/>
      <c r="C9" s="689"/>
      <c r="D9" s="512"/>
    </row>
    <row r="10" spans="1:4" ht="20.149999999999999" customHeight="1">
      <c r="A10" s="333" t="s">
        <v>983</v>
      </c>
      <c r="B10" s="688">
        <v>39064000</v>
      </c>
      <c r="C10" s="689">
        <v>33788815</v>
      </c>
      <c r="D10" s="382"/>
    </row>
    <row r="11" spans="1:4" ht="20.149999999999999" customHeight="1">
      <c r="A11" s="333" t="s">
        <v>984</v>
      </c>
      <c r="B11" s="688"/>
      <c r="C11" s="689"/>
      <c r="D11" s="382"/>
    </row>
    <row r="12" spans="1:4" ht="20.149999999999999" customHeight="1">
      <c r="A12" s="333" t="s">
        <v>985</v>
      </c>
      <c r="B12" s="688">
        <v>5081252</v>
      </c>
      <c r="C12" s="689">
        <v>19787768</v>
      </c>
      <c r="D12" s="382"/>
    </row>
    <row r="13" spans="1:4" ht="20.149999999999999" customHeight="1">
      <c r="A13" s="333" t="s">
        <v>986</v>
      </c>
      <c r="B13" s="688">
        <v>20036548</v>
      </c>
      <c r="C13" s="689">
        <v>12896236</v>
      </c>
      <c r="D13" s="382"/>
    </row>
    <row r="14" spans="1:4" ht="20.149999999999999" customHeight="1">
      <c r="A14" s="333" t="s">
        <v>987</v>
      </c>
      <c r="B14" s="688">
        <v>40000</v>
      </c>
      <c r="C14" s="689">
        <v>20000</v>
      </c>
      <c r="D14" s="382"/>
    </row>
    <row r="15" spans="1:4">
      <c r="A15" s="333" t="s">
        <v>988</v>
      </c>
      <c r="B15" s="688">
        <v>4681000</v>
      </c>
      <c r="C15" s="689">
        <v>159200819</v>
      </c>
      <c r="D15" s="382"/>
    </row>
    <row r="16" spans="1:4" ht="20.149999999999999" customHeight="1">
      <c r="A16" s="333" t="s">
        <v>989</v>
      </c>
      <c r="B16" s="688">
        <v>1982100</v>
      </c>
      <c r="C16" s="689">
        <v>1833500</v>
      </c>
      <c r="D16" s="382"/>
    </row>
    <row r="17" spans="1:4" ht="20.149999999999999" customHeight="1">
      <c r="A17" s="333" t="s">
        <v>990</v>
      </c>
      <c r="B17" s="688">
        <v>600</v>
      </c>
      <c r="C17" s="689"/>
      <c r="D17" s="382"/>
    </row>
    <row r="18" spans="1:4" ht="26">
      <c r="A18" s="333" t="s">
        <v>991</v>
      </c>
      <c r="B18" s="688">
        <v>8405200</v>
      </c>
      <c r="C18" s="689">
        <v>33143684</v>
      </c>
      <c r="D18" s="382"/>
    </row>
    <row r="19" spans="1:4" ht="20.149999999999999" customHeight="1">
      <c r="A19" s="333" t="s">
        <v>992</v>
      </c>
      <c r="B19" s="688">
        <v>6026316</v>
      </c>
      <c r="C19" s="689">
        <v>30914850</v>
      </c>
      <c r="D19" s="382"/>
    </row>
    <row r="20" spans="1:4" ht="26">
      <c r="A20" s="333" t="s">
        <v>993</v>
      </c>
      <c r="B20" s="688"/>
      <c r="C20" s="689"/>
      <c r="D20" s="382"/>
    </row>
    <row r="21" spans="1:4" ht="20.149999999999999" customHeight="1">
      <c r="A21" s="333" t="s">
        <v>994</v>
      </c>
      <c r="B21" s="688"/>
      <c r="C21" s="689"/>
      <c r="D21" s="382"/>
    </row>
    <row r="22" spans="1:4" ht="30" customHeight="1">
      <c r="A22" s="333" t="s">
        <v>1470</v>
      </c>
      <c r="B22" s="688"/>
      <c r="C22" s="689"/>
      <c r="D22" s="382"/>
    </row>
    <row r="23" spans="1:4" ht="30.4" customHeight="1">
      <c r="A23" s="333" t="s">
        <v>1471</v>
      </c>
      <c r="B23" s="688"/>
      <c r="C23" s="689"/>
      <c r="D23" s="382"/>
    </row>
    <row r="24" spans="1:4" ht="20.149999999999999" customHeight="1">
      <c r="A24" s="333" t="s">
        <v>995</v>
      </c>
      <c r="B24" s="688">
        <v>11226474</v>
      </c>
      <c r="C24" s="689">
        <v>8740678</v>
      </c>
      <c r="D24" s="382"/>
    </row>
    <row r="25" spans="1:4" ht="25.15" customHeight="1" thickBot="1">
      <c r="A25" s="349" t="s">
        <v>996</v>
      </c>
      <c r="B25" s="727">
        <f>SUM(B9:B24)</f>
        <v>96543490</v>
      </c>
      <c r="C25" s="727">
        <f>SUM(C9:C24)</f>
        <v>300326350</v>
      </c>
      <c r="D25" s="517"/>
    </row>
    <row r="26" spans="1:4">
      <c r="A26" s="350" t="s">
        <v>1546</v>
      </c>
    </row>
    <row r="27" spans="1:4">
      <c r="A27" s="197"/>
    </row>
    <row r="28" spans="1:4">
      <c r="A28" s="217"/>
    </row>
    <row r="29" spans="1:4">
      <c r="A29" s="196"/>
    </row>
    <row r="30" spans="1:4">
      <c r="A30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25" xr:uid="{00000000-0002-0000-28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D21"/>
  <sheetViews>
    <sheetView workbookViewId="0">
      <selection activeCell="C28" sqref="C28"/>
    </sheetView>
  </sheetViews>
  <sheetFormatPr baseColWidth="10" defaultColWidth="12" defaultRowHeight="13"/>
  <cols>
    <col min="1" max="1" width="39.5" style="186" customWidth="1"/>
    <col min="2" max="2" width="19.69921875" style="186" customWidth="1"/>
    <col min="3" max="3" width="20.5" style="186" customWidth="1"/>
    <col min="4" max="4" width="23.19921875" style="186" customWidth="1"/>
    <col min="5" max="16384" width="12" style="186"/>
  </cols>
  <sheetData>
    <row r="1" spans="1:4" ht="18.5">
      <c r="A1" s="929" t="s">
        <v>997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1012" t="s">
        <v>752</v>
      </c>
      <c r="D7" s="1013" t="s">
        <v>625</v>
      </c>
    </row>
    <row r="8" spans="1:4" ht="25.15" customHeight="1">
      <c r="A8" s="984"/>
      <c r="B8" s="988"/>
      <c r="C8" s="1012"/>
      <c r="D8" s="1013"/>
    </row>
    <row r="9" spans="1:4" ht="20.149999999999999" customHeight="1">
      <c r="A9" s="333" t="s">
        <v>998</v>
      </c>
      <c r="B9" s="694">
        <v>7881070</v>
      </c>
      <c r="C9" s="719">
        <v>6671470</v>
      </c>
      <c r="D9" s="512"/>
    </row>
    <row r="10" spans="1:4" ht="20.149999999999999" customHeight="1">
      <c r="A10" s="333" t="s">
        <v>999</v>
      </c>
      <c r="B10" s="694"/>
      <c r="C10" s="719"/>
      <c r="D10" s="512"/>
    </row>
    <row r="11" spans="1:4" ht="20.149999999999999" customHeight="1">
      <c r="A11" s="333" t="s">
        <v>1000</v>
      </c>
      <c r="B11" s="694">
        <v>182058</v>
      </c>
      <c r="C11" s="719"/>
      <c r="D11" s="512"/>
    </row>
    <row r="12" spans="1:4" ht="20.149999999999999" customHeight="1">
      <c r="A12" s="333" t="s">
        <v>1001</v>
      </c>
      <c r="B12" s="694">
        <v>915787</v>
      </c>
      <c r="C12" s="719"/>
      <c r="D12" s="512"/>
    </row>
    <row r="13" spans="1:4" ht="20.149999999999999" customHeight="1">
      <c r="A13" s="333" t="s">
        <v>1002</v>
      </c>
      <c r="B13" s="694"/>
      <c r="C13" s="719"/>
      <c r="D13" s="382"/>
    </row>
    <row r="14" spans="1:4" ht="20.149999999999999" customHeight="1">
      <c r="A14" s="333"/>
      <c r="B14" s="694"/>
      <c r="C14" s="719"/>
      <c r="D14" s="512"/>
    </row>
    <row r="15" spans="1:4" ht="25.15" customHeight="1" thickBot="1">
      <c r="A15" s="349" t="s">
        <v>1003</v>
      </c>
      <c r="B15" s="727">
        <f>+B9+B11+B12</f>
        <v>8978915</v>
      </c>
      <c r="C15" s="727">
        <f>+C9+C11+C12</f>
        <v>6671470</v>
      </c>
      <c r="D15" s="517"/>
    </row>
    <row r="16" spans="1:4">
      <c r="A16" s="350" t="s">
        <v>1547</v>
      </c>
    </row>
    <row r="17" spans="1:1">
      <c r="A17" s="197"/>
    </row>
    <row r="18" spans="1:1">
      <c r="A18" s="197"/>
    </row>
    <row r="19" spans="1:1">
      <c r="A19" s="217"/>
    </row>
    <row r="20" spans="1:1">
      <c r="A20" s="196"/>
    </row>
    <row r="21" spans="1:1">
      <c r="A21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15" xr:uid="{00000000-0002-0000-29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D23"/>
  <sheetViews>
    <sheetView workbookViewId="0">
      <selection activeCell="A20" sqref="A20:A23"/>
    </sheetView>
  </sheetViews>
  <sheetFormatPr baseColWidth="10" defaultColWidth="12" defaultRowHeight="13"/>
  <cols>
    <col min="1" max="1" width="39.5" style="186" customWidth="1"/>
    <col min="2" max="2" width="16.796875" style="186" customWidth="1"/>
    <col min="3" max="3" width="17.296875" style="186" customWidth="1"/>
    <col min="4" max="4" width="18.796875" style="186" customWidth="1"/>
    <col min="5" max="16384" width="12" style="186"/>
  </cols>
  <sheetData>
    <row r="1" spans="1:4" ht="18.5">
      <c r="A1" s="929" t="s">
        <v>1004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1012" t="s">
        <v>752</v>
      </c>
      <c r="D7" s="1013" t="s">
        <v>625</v>
      </c>
    </row>
    <row r="8" spans="1:4" ht="25.15" customHeight="1">
      <c r="A8" s="984"/>
      <c r="B8" s="988"/>
      <c r="C8" s="1012"/>
      <c r="D8" s="1013"/>
    </row>
    <row r="9" spans="1:4" ht="20.149999999999999" customHeight="1">
      <c r="A9" s="333" t="s">
        <v>1005</v>
      </c>
      <c r="B9" s="687"/>
      <c r="C9" s="685"/>
      <c r="D9" s="695"/>
    </row>
    <row r="10" spans="1:4" ht="20.149999999999999" customHeight="1">
      <c r="A10" s="333" t="s">
        <v>1006</v>
      </c>
      <c r="B10" s="694">
        <v>80000</v>
      </c>
      <c r="C10" s="719">
        <v>90000</v>
      </c>
      <c r="D10" s="695">
        <v>-11</v>
      </c>
    </row>
    <row r="11" spans="1:4" ht="26">
      <c r="A11" s="333" t="s">
        <v>1007</v>
      </c>
      <c r="B11" s="694"/>
      <c r="C11" s="719"/>
      <c r="D11" s="695"/>
    </row>
    <row r="12" spans="1:4" ht="26">
      <c r="A12" s="333" t="s">
        <v>1008</v>
      </c>
      <c r="B12" s="694"/>
      <c r="C12" s="719"/>
      <c r="D12" s="695"/>
    </row>
    <row r="13" spans="1:4" ht="26">
      <c r="A13" s="333" t="s">
        <v>1009</v>
      </c>
      <c r="B13" s="694">
        <v>56238090</v>
      </c>
      <c r="C13" s="719">
        <v>48571424</v>
      </c>
      <c r="D13" s="695">
        <v>16</v>
      </c>
    </row>
    <row r="14" spans="1:4" ht="20.149999999999999" customHeight="1">
      <c r="A14" s="333" t="s">
        <v>1010</v>
      </c>
      <c r="B14" s="694">
        <v>1024000</v>
      </c>
      <c r="C14" s="719">
        <v>2475000</v>
      </c>
      <c r="D14" s="695">
        <v>-59</v>
      </c>
    </row>
    <row r="15" spans="1:4" ht="20.149999999999999" customHeight="1">
      <c r="A15" s="333" t="s">
        <v>1011</v>
      </c>
      <c r="B15" s="694"/>
      <c r="C15" s="719">
        <v>2498000</v>
      </c>
      <c r="D15" s="695">
        <v>-100</v>
      </c>
    </row>
    <row r="16" spans="1:4" ht="39">
      <c r="A16" s="333" t="s">
        <v>1012</v>
      </c>
      <c r="B16" s="694">
        <v>6611348</v>
      </c>
      <c r="C16" s="719"/>
      <c r="D16" s="695"/>
    </row>
    <row r="17" spans="1:4" ht="20.149999999999999" customHeight="1">
      <c r="A17" s="333"/>
      <c r="B17" s="694"/>
      <c r="C17" s="719"/>
      <c r="D17" s="695"/>
    </row>
    <row r="18" spans="1:4" ht="25.15" customHeight="1" thickBot="1">
      <c r="A18" s="349" t="s">
        <v>1013</v>
      </c>
      <c r="B18" s="728">
        <f>+B10+B13+B14+B15+B16</f>
        <v>63953438</v>
      </c>
      <c r="C18" s="728">
        <f>+C10+C13+C14+C15+C16</f>
        <v>53634424</v>
      </c>
      <c r="D18" s="729">
        <v>19</v>
      </c>
    </row>
    <row r="19" spans="1:4">
      <c r="A19" s="350" t="s">
        <v>1548</v>
      </c>
    </row>
    <row r="20" spans="1:4">
      <c r="A20" s="197"/>
    </row>
    <row r="21" spans="1:4">
      <c r="A21" s="197"/>
    </row>
    <row r="22" spans="1:4">
      <c r="A22" s="197"/>
    </row>
    <row r="23" spans="1:4">
      <c r="A23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" error="La cellule ne peut prendre que du numérique." promptTitle="Information" prompt="Cette cellule ne peut prendre que du numérique." sqref="B9:C18" xr:uid="{00000000-0002-0000-2A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D20"/>
  <sheetViews>
    <sheetView workbookViewId="0">
      <selection activeCell="A18" sqref="A18:A20"/>
    </sheetView>
  </sheetViews>
  <sheetFormatPr baseColWidth="10" defaultColWidth="12" defaultRowHeight="13"/>
  <cols>
    <col min="1" max="1" width="39.5" style="186" customWidth="1"/>
    <col min="2" max="2" width="18.19921875" style="186" customWidth="1"/>
    <col min="3" max="3" width="19.19921875" style="186" customWidth="1"/>
    <col min="4" max="4" width="21.19921875" style="186" customWidth="1"/>
    <col min="5" max="16384" width="12" style="186"/>
  </cols>
  <sheetData>
    <row r="1" spans="1:4" ht="18.5">
      <c r="A1" s="929" t="s">
        <v>1014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936" t="s">
        <v>340</v>
      </c>
      <c r="B7" s="985" t="s">
        <v>751</v>
      </c>
      <c r="C7" s="1012" t="s">
        <v>752</v>
      </c>
      <c r="D7" s="1013" t="s">
        <v>625</v>
      </c>
    </row>
    <row r="8" spans="1:4" ht="25.15" customHeight="1">
      <c r="A8" s="984"/>
      <c r="B8" s="988"/>
      <c r="C8" s="1012"/>
      <c r="D8" s="1013"/>
    </row>
    <row r="9" spans="1:4">
      <c r="A9" s="333" t="s">
        <v>1015</v>
      </c>
      <c r="B9" s="694">
        <v>310805320</v>
      </c>
      <c r="C9" s="719">
        <v>223666502</v>
      </c>
      <c r="D9" s="686">
        <v>0.39</v>
      </c>
    </row>
    <row r="10" spans="1:4">
      <c r="A10" s="333" t="s">
        <v>1016</v>
      </c>
      <c r="B10" s="694">
        <v>23601500</v>
      </c>
      <c r="C10" s="719">
        <v>21937600</v>
      </c>
      <c r="D10" s="686">
        <v>0.08</v>
      </c>
    </row>
    <row r="11" spans="1:4" ht="20.149999999999999" customHeight="1">
      <c r="A11" s="333" t="s">
        <v>1017</v>
      </c>
      <c r="B11" s="694">
        <v>16647888</v>
      </c>
      <c r="C11" s="719">
        <v>14351198</v>
      </c>
      <c r="D11" s="686">
        <v>0.16</v>
      </c>
    </row>
    <row r="12" spans="1:4" ht="26">
      <c r="A12" s="333" t="s">
        <v>1018</v>
      </c>
      <c r="B12" s="694"/>
      <c r="C12" s="719"/>
      <c r="D12" s="695"/>
    </row>
    <row r="13" spans="1:4" ht="26">
      <c r="A13" s="333" t="s">
        <v>1019</v>
      </c>
      <c r="B13" s="694">
        <v>16413158</v>
      </c>
      <c r="C13" s="719">
        <v>25052385</v>
      </c>
      <c r="D13" s="695">
        <v>-34</v>
      </c>
    </row>
    <row r="14" spans="1:4" ht="20.149999999999999" customHeight="1">
      <c r="A14" s="333" t="s">
        <v>1020</v>
      </c>
      <c r="B14" s="694">
        <v>7951418</v>
      </c>
      <c r="C14" s="719"/>
      <c r="D14" s="730"/>
    </row>
    <row r="15" spans="1:4" ht="20.149999999999999" customHeight="1">
      <c r="A15" s="333"/>
      <c r="B15" s="694"/>
      <c r="C15" s="719"/>
      <c r="D15" s="695"/>
    </row>
    <row r="16" spans="1:4" ht="25.15" customHeight="1" thickBot="1">
      <c r="A16" s="349" t="s">
        <v>1021</v>
      </c>
      <c r="B16" s="728">
        <f>+B9+B10+B11+B13+B14</f>
        <v>375419284</v>
      </c>
      <c r="C16" s="728">
        <f>+C9+C10+C11+C13+C14</f>
        <v>285007685</v>
      </c>
      <c r="D16" s="731">
        <v>0.32</v>
      </c>
    </row>
    <row r="17" spans="1:1">
      <c r="A17" s="350" t="s">
        <v>1549</v>
      </c>
    </row>
    <row r="18" spans="1:1">
      <c r="A18" s="197"/>
    </row>
    <row r="19" spans="1:1">
      <c r="A19" s="197"/>
    </row>
    <row r="20" spans="1:1">
      <c r="A20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16" xr:uid="{00000000-0002-0000-2B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>
    <oddFooter>&amp;L&amp;"Helvetica,Regular"&amp;12&amp;K000000	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R32"/>
  <sheetViews>
    <sheetView topLeftCell="D1" workbookViewId="0">
      <selection activeCell="M6" sqref="M6"/>
    </sheetView>
  </sheetViews>
  <sheetFormatPr baseColWidth="10" defaultColWidth="12" defaultRowHeight="13"/>
  <cols>
    <col min="1" max="1" width="5.5" style="186" bestFit="1" customWidth="1"/>
    <col min="2" max="2" width="41.19921875" style="186" customWidth="1"/>
    <col min="3" max="9" width="7.796875" style="186" customWidth="1"/>
    <col min="10" max="10" width="16.796875" style="186" customWidth="1"/>
    <col min="11" max="15" width="7.796875" style="186" customWidth="1"/>
    <col min="16" max="16" width="22.5" style="186" customWidth="1"/>
    <col min="17" max="16384" width="12" style="186"/>
  </cols>
  <sheetData>
    <row r="1" spans="1:18" ht="18.5">
      <c r="B1" s="929" t="s">
        <v>1022</v>
      </c>
      <c r="C1" s="929"/>
      <c r="D1" s="929"/>
      <c r="E1" s="929"/>
      <c r="F1" s="929"/>
      <c r="G1" s="929"/>
      <c r="H1" s="929"/>
      <c r="I1" s="929"/>
      <c r="J1" s="929"/>
      <c r="K1" s="929"/>
      <c r="L1" s="929"/>
      <c r="M1" s="929"/>
      <c r="N1" s="929"/>
      <c r="O1" s="929"/>
      <c r="P1" s="929"/>
    </row>
    <row r="2" spans="1:18" ht="8.15" customHeight="1"/>
    <row r="3" spans="1:18" ht="12.75" customHeight="1">
      <c r="B3" s="186" t="s">
        <v>1550</v>
      </c>
      <c r="C3" s="416"/>
      <c r="D3" s="416"/>
      <c r="E3" s="416"/>
      <c r="F3" s="416"/>
      <c r="K3" s="186" t="s">
        <v>488</v>
      </c>
      <c r="M3" s="323">
        <v>45657</v>
      </c>
      <c r="N3" s="1044"/>
      <c r="O3" s="1044"/>
      <c r="P3" s="1044"/>
    </row>
    <row r="4" spans="1:18" ht="12.75" customHeight="1">
      <c r="B4" s="1044"/>
      <c r="C4" s="1044"/>
      <c r="D4" s="1044"/>
      <c r="E4" s="1044"/>
      <c r="F4" s="1044"/>
      <c r="G4" s="1044"/>
      <c r="H4" s="1044"/>
    </row>
    <row r="5" spans="1:18" ht="12.75" customHeight="1">
      <c r="B5" s="186" t="s">
        <v>1551</v>
      </c>
      <c r="C5" s="1044"/>
      <c r="D5" s="1044"/>
      <c r="E5" s="1044"/>
      <c r="K5" s="186" t="s">
        <v>489</v>
      </c>
      <c r="M5" s="1044">
        <v>12</v>
      </c>
      <c r="N5" s="1044"/>
    </row>
    <row r="6" spans="1:18" ht="8.15" customHeight="1"/>
    <row r="7" spans="1:18" s="242" customFormat="1">
      <c r="B7" s="1045" t="s">
        <v>1023</v>
      </c>
      <c r="C7" s="1048" t="s">
        <v>1024</v>
      </c>
      <c r="D7" s="1049"/>
      <c r="E7" s="1049"/>
      <c r="F7" s="1049"/>
      <c r="G7" s="1049"/>
      <c r="H7" s="1049"/>
      <c r="I7" s="1050"/>
      <c r="J7" s="1049" t="s">
        <v>1025</v>
      </c>
      <c r="K7" s="1049"/>
      <c r="L7" s="1049"/>
      <c r="M7" s="1049"/>
      <c r="N7" s="1049"/>
      <c r="O7" s="1049"/>
      <c r="P7" s="1051"/>
    </row>
    <row r="8" spans="1:18" s="242" customFormat="1" ht="18.75" customHeight="1">
      <c r="B8" s="1046"/>
      <c r="C8" s="1052" t="s">
        <v>1026</v>
      </c>
      <c r="D8" s="1053"/>
      <c r="E8" s="1054" t="s">
        <v>1027</v>
      </c>
      <c r="F8" s="1055"/>
      <c r="G8" s="1052" t="s">
        <v>1028</v>
      </c>
      <c r="H8" s="1053"/>
      <c r="I8" s="243" t="s">
        <v>114</v>
      </c>
      <c r="J8" s="1056" t="s">
        <v>1026</v>
      </c>
      <c r="K8" s="1053"/>
      <c r="L8" s="1057" t="s">
        <v>1027</v>
      </c>
      <c r="M8" s="1058"/>
      <c r="N8" s="1059" t="s">
        <v>1028</v>
      </c>
      <c r="O8" s="1060"/>
      <c r="P8" s="523" t="s">
        <v>114</v>
      </c>
    </row>
    <row r="9" spans="1:18" s="242" customFormat="1">
      <c r="B9" s="1047"/>
      <c r="C9" s="490" t="s">
        <v>1029</v>
      </c>
      <c r="D9" s="490" t="s">
        <v>480</v>
      </c>
      <c r="E9" s="490" t="s">
        <v>1029</v>
      </c>
      <c r="F9" s="490" t="s">
        <v>480</v>
      </c>
      <c r="G9" s="490" t="s">
        <v>1029</v>
      </c>
      <c r="H9" s="490" t="s">
        <v>480</v>
      </c>
      <c r="I9" s="244"/>
      <c r="J9" s="245" t="s">
        <v>1029</v>
      </c>
      <c r="K9" s="490" t="s">
        <v>480</v>
      </c>
      <c r="L9" s="246" t="s">
        <v>1029</v>
      </c>
      <c r="M9" s="246" t="s">
        <v>480</v>
      </c>
      <c r="N9" s="246" t="s">
        <v>1029</v>
      </c>
      <c r="O9" s="246" t="s">
        <v>480</v>
      </c>
      <c r="P9" s="247"/>
      <c r="R9" s="248"/>
    </row>
    <row r="10" spans="1:18" s="242" customFormat="1">
      <c r="A10" s="355" t="s">
        <v>1030</v>
      </c>
      <c r="B10" s="356" t="s">
        <v>1031</v>
      </c>
      <c r="C10" s="732">
        <v>9</v>
      </c>
      <c r="D10" s="732"/>
      <c r="E10" s="732"/>
      <c r="F10" s="732"/>
      <c r="G10" s="732"/>
      <c r="H10" s="732"/>
      <c r="I10" s="733">
        <f>SUM(C10:H10)</f>
        <v>9</v>
      </c>
      <c r="J10" s="734">
        <v>158015877</v>
      </c>
      <c r="K10" s="732"/>
      <c r="L10" s="735"/>
      <c r="M10" s="735"/>
      <c r="N10" s="735"/>
      <c r="O10" s="735"/>
      <c r="P10" s="736">
        <f>SUM(J10:O10)</f>
        <v>158015877</v>
      </c>
      <c r="R10" s="248"/>
    </row>
    <row r="11" spans="1:18" s="242" customFormat="1">
      <c r="A11" s="355" t="s">
        <v>1032</v>
      </c>
      <c r="B11" s="356" t="s">
        <v>1033</v>
      </c>
      <c r="C11" s="732">
        <v>8</v>
      </c>
      <c r="D11" s="732">
        <v>2</v>
      </c>
      <c r="E11" s="732"/>
      <c r="F11" s="732"/>
      <c r="G11" s="732"/>
      <c r="H11" s="732"/>
      <c r="I11" s="733">
        <f>SUM(C11:H11)</f>
        <v>10</v>
      </c>
      <c r="J11" s="734">
        <v>59552553</v>
      </c>
      <c r="K11" s="732">
        <v>29211947</v>
      </c>
      <c r="L11" s="735"/>
      <c r="M11" s="735"/>
      <c r="N11" s="737"/>
      <c r="O11" s="735"/>
      <c r="P11" s="736">
        <f>SUM(J11:O11)</f>
        <v>88764500</v>
      </c>
      <c r="R11" s="248"/>
    </row>
    <row r="12" spans="1:18" s="242" customFormat="1" ht="26">
      <c r="A12" s="355" t="s">
        <v>1034</v>
      </c>
      <c r="B12" s="356" t="s">
        <v>1035</v>
      </c>
      <c r="C12" s="732">
        <v>4</v>
      </c>
      <c r="D12" s="732">
        <v>4</v>
      </c>
      <c r="E12" s="732"/>
      <c r="F12" s="732"/>
      <c r="G12" s="732"/>
      <c r="H12" s="732"/>
      <c r="I12" s="733">
        <f>SUM(C12:H12)</f>
        <v>8</v>
      </c>
      <c r="J12" s="734">
        <v>18888100</v>
      </c>
      <c r="K12" s="732">
        <v>14829227</v>
      </c>
      <c r="L12" s="735"/>
      <c r="M12" s="735"/>
      <c r="N12" s="735"/>
      <c r="O12" s="735"/>
      <c r="P12" s="736">
        <f t="shared" ref="P12:P13" si="0">SUM(J12:O12)</f>
        <v>33717327</v>
      </c>
      <c r="R12" s="248"/>
    </row>
    <row r="13" spans="1:18" s="242" customFormat="1" ht="26.5" thickBot="1">
      <c r="A13" s="355" t="s">
        <v>1036</v>
      </c>
      <c r="B13" s="356" t="s">
        <v>1037</v>
      </c>
      <c r="C13" s="738">
        <v>6</v>
      </c>
      <c r="D13" s="738"/>
      <c r="E13" s="738"/>
      <c r="F13" s="738"/>
      <c r="G13" s="738"/>
      <c r="H13" s="738"/>
      <c r="I13" s="739">
        <f>SUM(C13:H13)</f>
        <v>6</v>
      </c>
      <c r="J13" s="740">
        <v>40862855</v>
      </c>
      <c r="K13" s="738">
        <v>13046261</v>
      </c>
      <c r="L13" s="741"/>
      <c r="M13" s="741"/>
      <c r="N13" s="741"/>
      <c r="O13" s="741"/>
      <c r="P13" s="742">
        <f t="shared" si="0"/>
        <v>53909116</v>
      </c>
      <c r="R13" s="248"/>
    </row>
    <row r="14" spans="1:18" s="242" customFormat="1" ht="13.5" thickBot="1">
      <c r="A14" s="355" t="s">
        <v>1038</v>
      </c>
      <c r="B14" s="357" t="s">
        <v>1039</v>
      </c>
      <c r="C14" s="743">
        <f t="shared" ref="C14:H14" si="1">SUM(C10:C13)</f>
        <v>27</v>
      </c>
      <c r="D14" s="743">
        <f t="shared" si="1"/>
        <v>6</v>
      </c>
      <c r="E14" s="743">
        <f t="shared" si="1"/>
        <v>0</v>
      </c>
      <c r="F14" s="743">
        <f t="shared" si="1"/>
        <v>0</v>
      </c>
      <c r="G14" s="743">
        <f t="shared" si="1"/>
        <v>0</v>
      </c>
      <c r="H14" s="743">
        <f t="shared" si="1"/>
        <v>0</v>
      </c>
      <c r="I14" s="744">
        <f>SUM(C14:H14)</f>
        <v>33</v>
      </c>
      <c r="J14" s="745">
        <f t="shared" ref="J14:P14" si="2">SUM(J10:J13)</f>
        <v>277319385</v>
      </c>
      <c r="K14" s="743">
        <f t="shared" si="2"/>
        <v>57087435</v>
      </c>
      <c r="L14" s="743">
        <f t="shared" si="2"/>
        <v>0</v>
      </c>
      <c r="M14" s="743">
        <f t="shared" si="2"/>
        <v>0</v>
      </c>
      <c r="N14" s="743">
        <f t="shared" si="2"/>
        <v>0</v>
      </c>
      <c r="O14" s="743">
        <f t="shared" si="2"/>
        <v>0</v>
      </c>
      <c r="P14" s="744">
        <f t="shared" si="2"/>
        <v>334406820</v>
      </c>
      <c r="R14" s="248"/>
    </row>
    <row r="15" spans="1:18" s="242" customFormat="1">
      <c r="A15" s="355"/>
      <c r="B15" s="357"/>
      <c r="C15" s="746"/>
      <c r="D15" s="746"/>
      <c r="E15" s="746"/>
      <c r="F15" s="746"/>
      <c r="G15" s="746"/>
      <c r="H15" s="746"/>
      <c r="I15" s="747"/>
      <c r="J15" s="748"/>
      <c r="K15" s="746"/>
      <c r="L15" s="749"/>
      <c r="M15" s="749"/>
      <c r="N15" s="749"/>
      <c r="O15" s="749"/>
      <c r="P15" s="750"/>
      <c r="R15" s="248"/>
    </row>
    <row r="16" spans="1:18" s="242" customFormat="1">
      <c r="A16" s="355" t="s">
        <v>1040</v>
      </c>
      <c r="B16" s="357" t="s">
        <v>1041</v>
      </c>
      <c r="C16" s="732"/>
      <c r="D16" s="732"/>
      <c r="E16" s="732"/>
      <c r="F16" s="732"/>
      <c r="G16" s="732"/>
      <c r="H16" s="732"/>
      <c r="I16" s="751">
        <f>I14</f>
        <v>33</v>
      </c>
      <c r="J16" s="734"/>
      <c r="K16" s="732"/>
      <c r="L16" s="732"/>
      <c r="M16" s="732"/>
      <c r="N16" s="732"/>
      <c r="O16" s="732"/>
      <c r="P16" s="751"/>
      <c r="R16" s="248"/>
    </row>
    <row r="17" spans="1:18" s="242" customFormat="1">
      <c r="A17" s="355" t="s">
        <v>1042</v>
      </c>
      <c r="B17" s="357" t="s">
        <v>1043</v>
      </c>
      <c r="C17" s="249"/>
      <c r="D17" s="249"/>
      <c r="E17" s="249"/>
      <c r="F17" s="249"/>
      <c r="G17" s="249"/>
      <c r="H17" s="249"/>
      <c r="I17" s="252">
        <f>SUM(C17:H17)</f>
        <v>0</v>
      </c>
      <c r="J17" s="250"/>
      <c r="K17" s="249"/>
      <c r="L17" s="251"/>
      <c r="M17" s="251"/>
      <c r="N17" s="251"/>
      <c r="O17" s="251"/>
      <c r="P17" s="253">
        <f>SUM(J17:O17)</f>
        <v>0</v>
      </c>
    </row>
    <row r="18" spans="1:18" s="242" customFormat="1">
      <c r="A18" s="358"/>
      <c r="B18" s="359"/>
      <c r="L18" s="254"/>
      <c r="M18" s="254"/>
      <c r="N18" s="254"/>
      <c r="O18" s="254"/>
      <c r="P18" s="254"/>
    </row>
    <row r="19" spans="1:18" s="242" customFormat="1">
      <c r="A19" s="358"/>
      <c r="B19" s="360"/>
      <c r="L19" s="254"/>
      <c r="M19" s="254"/>
      <c r="N19" s="254"/>
      <c r="O19" s="254"/>
      <c r="P19" s="254"/>
      <c r="R19" s="248"/>
    </row>
    <row r="20" spans="1:18" s="242" customFormat="1" ht="19.5" customHeight="1">
      <c r="A20" s="358"/>
      <c r="B20" s="360" t="s">
        <v>1044</v>
      </c>
      <c r="I20" s="248"/>
      <c r="J20" s="1042" t="s">
        <v>1045</v>
      </c>
      <c r="K20" s="1043"/>
      <c r="L20" s="254"/>
      <c r="M20" s="254"/>
      <c r="N20" s="254"/>
      <c r="O20" s="254"/>
      <c r="P20" s="254"/>
      <c r="Q20" s="248"/>
      <c r="R20" s="248"/>
    </row>
    <row r="21" spans="1:18" s="242" customFormat="1">
      <c r="A21" s="355" t="s">
        <v>1046</v>
      </c>
      <c r="B21" s="356" t="s">
        <v>1031</v>
      </c>
      <c r="C21" s="249"/>
      <c r="D21" s="249"/>
      <c r="E21" s="249"/>
      <c r="F21" s="249"/>
      <c r="G21" s="249"/>
      <c r="H21" s="249"/>
      <c r="I21" s="252"/>
      <c r="J21" s="524"/>
      <c r="K21" s="525"/>
      <c r="L21" s="254"/>
      <c r="M21" s="254"/>
      <c r="N21" s="254"/>
      <c r="O21" s="254"/>
      <c r="P21" s="254"/>
      <c r="Q21" s="248"/>
      <c r="R21" s="248"/>
    </row>
    <row r="22" spans="1:18" s="242" customFormat="1">
      <c r="A22" s="526" t="s">
        <v>1047</v>
      </c>
      <c r="B22" s="527" t="s">
        <v>1033</v>
      </c>
      <c r="C22" s="525"/>
      <c r="D22" s="525"/>
      <c r="E22" s="525"/>
      <c r="F22" s="525"/>
      <c r="G22" s="525"/>
      <c r="H22" s="525"/>
      <c r="I22" s="528">
        <f>SUM(C22:H22)</f>
        <v>0</v>
      </c>
      <c r="J22" s="524"/>
      <c r="K22" s="525"/>
      <c r="L22" s="254"/>
      <c r="M22" s="254"/>
      <c r="N22" s="254"/>
      <c r="O22" s="254"/>
      <c r="P22" s="254"/>
      <c r="R22" s="248"/>
    </row>
    <row r="23" spans="1:18" s="242" customFormat="1" ht="26">
      <c r="A23" s="526" t="s">
        <v>1048</v>
      </c>
      <c r="B23" s="527" t="s">
        <v>1035</v>
      </c>
      <c r="C23" s="525"/>
      <c r="D23" s="525"/>
      <c r="E23" s="525"/>
      <c r="F23" s="525"/>
      <c r="G23" s="525"/>
      <c r="H23" s="525"/>
      <c r="I23" s="528">
        <f>SUM(C23:H23)</f>
        <v>0</v>
      </c>
      <c r="J23" s="524"/>
      <c r="K23" s="525"/>
      <c r="L23" s="254"/>
      <c r="M23" s="254"/>
      <c r="N23" s="254"/>
      <c r="O23" s="254"/>
      <c r="P23" s="254"/>
      <c r="Q23" s="242">
        <f>Q20+Q21+R21</f>
        <v>0</v>
      </c>
    </row>
    <row r="24" spans="1:18" s="242" customFormat="1" ht="26">
      <c r="A24" s="526" t="s">
        <v>1049</v>
      </c>
      <c r="B24" s="527" t="s">
        <v>1037</v>
      </c>
      <c r="C24" s="525"/>
      <c r="D24" s="525"/>
      <c r="E24" s="525"/>
      <c r="F24" s="525"/>
      <c r="G24" s="525"/>
      <c r="H24" s="525"/>
      <c r="I24" s="528">
        <f>SUM(C24:H24)</f>
        <v>0</v>
      </c>
      <c r="J24" s="524"/>
      <c r="K24" s="525"/>
      <c r="L24" s="254"/>
      <c r="M24" s="254"/>
      <c r="N24" s="254"/>
      <c r="O24" s="254"/>
      <c r="P24" s="254"/>
    </row>
    <row r="25" spans="1:18" s="242" customFormat="1">
      <c r="A25" s="526" t="s">
        <v>1050</v>
      </c>
      <c r="B25" s="529" t="s">
        <v>1051</v>
      </c>
      <c r="C25" s="525">
        <f t="shared" ref="C25:H25" si="3">SUM(C21:C24)</f>
        <v>0</v>
      </c>
      <c r="D25" s="525">
        <f t="shared" si="3"/>
        <v>0</v>
      </c>
      <c r="E25" s="525">
        <f t="shared" si="3"/>
        <v>0</v>
      </c>
      <c r="F25" s="525">
        <f t="shared" si="3"/>
        <v>0</v>
      </c>
      <c r="G25" s="525">
        <f t="shared" si="3"/>
        <v>0</v>
      </c>
      <c r="H25" s="525">
        <f t="shared" si="3"/>
        <v>0</v>
      </c>
      <c r="I25" s="528">
        <f>SUM(C25:H25)</f>
        <v>0</v>
      </c>
      <c r="J25" s="524">
        <f>SUM(J21:J24)</f>
        <v>0</v>
      </c>
      <c r="K25" s="525">
        <f>SUM(K21:K24)</f>
        <v>0</v>
      </c>
      <c r="L25" s="254"/>
      <c r="M25" s="254"/>
      <c r="N25" s="254"/>
      <c r="O25" s="254"/>
      <c r="P25" s="254"/>
    </row>
    <row r="26" spans="1:18" s="242" customFormat="1">
      <c r="A26" s="526"/>
      <c r="B26" s="529"/>
      <c r="C26" s="525"/>
      <c r="D26" s="525"/>
      <c r="E26" s="525"/>
      <c r="F26" s="525"/>
      <c r="G26" s="525"/>
      <c r="H26" s="525"/>
      <c r="I26" s="528"/>
      <c r="J26" s="524"/>
      <c r="K26" s="525"/>
      <c r="L26" s="254"/>
      <c r="M26" s="254"/>
      <c r="N26" s="254"/>
      <c r="O26" s="254"/>
      <c r="P26" s="254"/>
    </row>
    <row r="27" spans="1:18" s="242" customFormat="1">
      <c r="A27" s="526" t="s">
        <v>1052</v>
      </c>
      <c r="B27" s="529" t="s">
        <v>1041</v>
      </c>
      <c r="C27" s="525"/>
      <c r="D27" s="525"/>
      <c r="E27" s="525"/>
      <c r="F27" s="525"/>
      <c r="G27" s="525"/>
      <c r="H27" s="525"/>
      <c r="I27" s="528">
        <f>SUM(C27:H27)</f>
        <v>0</v>
      </c>
      <c r="J27" s="524"/>
      <c r="K27" s="525"/>
      <c r="L27" s="254"/>
      <c r="M27" s="254"/>
      <c r="N27" s="254"/>
      <c r="O27" s="254"/>
      <c r="P27" s="254"/>
    </row>
    <row r="28" spans="1:18" s="254" customFormat="1">
      <c r="A28" s="530" t="s">
        <v>1053</v>
      </c>
      <c r="B28" s="529" t="s">
        <v>1043</v>
      </c>
      <c r="C28" s="525"/>
      <c r="D28" s="525"/>
      <c r="E28" s="525"/>
      <c r="F28" s="525"/>
      <c r="G28" s="525"/>
      <c r="H28" s="525"/>
      <c r="I28" s="528">
        <f>SUM(C28:H28)</f>
        <v>0</v>
      </c>
      <c r="J28" s="524"/>
      <c r="K28" s="525"/>
    </row>
    <row r="29" spans="1:18" s="254" customFormat="1">
      <c r="A29" s="530"/>
      <c r="B29" s="529"/>
      <c r="C29" s="525"/>
      <c r="D29" s="525"/>
      <c r="E29" s="525"/>
      <c r="F29" s="525"/>
      <c r="G29" s="525"/>
      <c r="H29" s="525"/>
      <c r="I29" s="528"/>
      <c r="J29" s="255"/>
      <c r="K29" s="256"/>
    </row>
    <row r="30" spans="1:18" s="254" customFormat="1">
      <c r="A30" s="530" t="s">
        <v>1054</v>
      </c>
      <c r="B30" s="531" t="s">
        <v>1055</v>
      </c>
      <c r="C30" s="532">
        <f t="shared" ref="C30:I30" si="4">+C14+C25</f>
        <v>27</v>
      </c>
      <c r="D30" s="532">
        <f t="shared" si="4"/>
        <v>6</v>
      </c>
      <c r="E30" s="532">
        <f t="shared" si="4"/>
        <v>0</v>
      </c>
      <c r="F30" s="532">
        <f t="shared" si="4"/>
        <v>0</v>
      </c>
      <c r="G30" s="532">
        <f t="shared" si="4"/>
        <v>0</v>
      </c>
      <c r="H30" s="532">
        <f t="shared" si="4"/>
        <v>0</v>
      </c>
      <c r="I30" s="533">
        <f t="shared" si="4"/>
        <v>33</v>
      </c>
      <c r="J30" s="255"/>
      <c r="K30" s="256"/>
    </row>
    <row r="31" spans="1:18">
      <c r="A31" s="351"/>
      <c r="B31" s="350" t="s">
        <v>529</v>
      </c>
    </row>
    <row r="32" spans="1:18">
      <c r="B32" s="197" t="s">
        <v>1056</v>
      </c>
    </row>
  </sheetData>
  <mergeCells count="15">
    <mergeCell ref="J20:K20"/>
    <mergeCell ref="B1:P1"/>
    <mergeCell ref="N3:P3"/>
    <mergeCell ref="B4:H4"/>
    <mergeCell ref="C5:E5"/>
    <mergeCell ref="M5:N5"/>
    <mergeCell ref="B7:B9"/>
    <mergeCell ref="C7:I7"/>
    <mergeCell ref="J7:P7"/>
    <mergeCell ref="C8:D8"/>
    <mergeCell ref="E8:F8"/>
    <mergeCell ref="G8:H8"/>
    <mergeCell ref="J8:K8"/>
    <mergeCell ref="L8:M8"/>
    <mergeCell ref="N8:O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C30:I30 C21:K25 C27:I28 C16:P17 C10:P14" xr:uid="{00000000-0002-0000-2C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7" orientation="portrait" r:id="rId1"/>
  <headerFooter>
    <oddFooter>&amp;L&amp;"Helvetica,Regular"&amp;12&amp;K000000	&amp;P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I27"/>
  <sheetViews>
    <sheetView workbookViewId="0">
      <selection activeCell="A26" sqref="A26"/>
    </sheetView>
  </sheetViews>
  <sheetFormatPr baseColWidth="10" defaultColWidth="12" defaultRowHeight="13"/>
  <cols>
    <col min="1" max="1" width="45.296875" style="260" customWidth="1"/>
    <col min="2" max="9" width="16" style="260" customWidth="1"/>
    <col min="10" max="16384" width="12" style="260"/>
  </cols>
  <sheetData>
    <row r="1" spans="1:9" s="186" customFormat="1" ht="18.5">
      <c r="A1" s="929" t="s">
        <v>1057</v>
      </c>
      <c r="B1" s="929"/>
      <c r="C1" s="929"/>
      <c r="D1" s="929"/>
      <c r="E1" s="929"/>
      <c r="F1" s="929"/>
      <c r="G1" s="929"/>
      <c r="H1" s="929"/>
      <c r="I1" s="929"/>
    </row>
    <row r="2" spans="1:9" s="186" customFormat="1" ht="8.15" customHeight="1"/>
    <row r="3" spans="1:9" s="186" customFormat="1" ht="12.75" customHeight="1">
      <c r="A3" s="930" t="s">
        <v>487</v>
      </c>
      <c r="B3" s="930"/>
      <c r="C3" s="930"/>
      <c r="G3" s="186" t="s">
        <v>488</v>
      </c>
      <c r="H3" s="945">
        <f>+'Note 1'!E3</f>
        <v>45657</v>
      </c>
      <c r="I3" s="961"/>
    </row>
    <row r="4" spans="1:9" s="186" customFormat="1" ht="15" customHeight="1">
      <c r="A4" s="942" t="str">
        <f>+'Note 1'!A4</f>
        <v>SOCIETE DES MINES DU SENEGAL - SA</v>
      </c>
      <c r="B4" s="942"/>
      <c r="C4" s="942"/>
      <c r="G4" s="933" t="s">
        <v>489</v>
      </c>
      <c r="H4" s="962">
        <f>+'Note 1'!E4</f>
        <v>12</v>
      </c>
      <c r="I4" s="962"/>
    </row>
    <row r="5" spans="1:9" s="186" customFormat="1" ht="15" customHeight="1">
      <c r="A5" s="186" t="s">
        <v>490</v>
      </c>
      <c r="B5" s="949" t="str">
        <f>+'Note 1'!B5</f>
        <v>0086501962V3</v>
      </c>
      <c r="C5" s="949"/>
      <c r="G5" s="933"/>
      <c r="H5" s="963"/>
      <c r="I5" s="963"/>
    </row>
    <row r="7" spans="1:9" s="248" customFormat="1">
      <c r="A7" s="534" t="s">
        <v>541</v>
      </c>
      <c r="B7" s="535" t="s">
        <v>128</v>
      </c>
      <c r="C7" s="1062" t="s">
        <v>445</v>
      </c>
      <c r="D7" s="1063"/>
      <c r="E7" s="1064"/>
      <c r="F7" s="1062" t="s">
        <v>458</v>
      </c>
      <c r="G7" s="1063"/>
      <c r="H7" s="1064"/>
      <c r="I7" s="536" t="s">
        <v>1058</v>
      </c>
    </row>
    <row r="8" spans="1:9" s="242" customFormat="1">
      <c r="A8" s="257"/>
      <c r="B8" s="1065" t="s">
        <v>1059</v>
      </c>
      <c r="C8" s="1062" t="s">
        <v>1060</v>
      </c>
      <c r="D8" s="1063"/>
      <c r="E8" s="1064"/>
      <c r="F8" s="1062" t="s">
        <v>1061</v>
      </c>
      <c r="G8" s="1063"/>
      <c r="H8" s="1064"/>
      <c r="I8" s="1061" t="s">
        <v>1062</v>
      </c>
    </row>
    <row r="9" spans="1:9" s="242" customFormat="1" ht="26">
      <c r="A9" s="258" t="s">
        <v>1063</v>
      </c>
      <c r="B9" s="1065"/>
      <c r="C9" s="537" t="s">
        <v>1064</v>
      </c>
      <c r="D9" s="538" t="s">
        <v>1065</v>
      </c>
      <c r="E9" s="539" t="s">
        <v>1066</v>
      </c>
      <c r="F9" s="537" t="s">
        <v>1064</v>
      </c>
      <c r="G9" s="538" t="s">
        <v>1065</v>
      </c>
      <c r="H9" s="539" t="s">
        <v>1066</v>
      </c>
      <c r="I9" s="1061"/>
    </row>
    <row r="10" spans="1:9" s="259" customFormat="1">
      <c r="A10" s="540" t="s">
        <v>1067</v>
      </c>
      <c r="B10" s="752"/>
      <c r="C10" s="753"/>
      <c r="D10" s="754"/>
      <c r="E10" s="752"/>
      <c r="F10" s="753"/>
      <c r="G10" s="754"/>
      <c r="H10" s="752"/>
      <c r="I10" s="755"/>
    </row>
    <row r="11" spans="1:9" s="259" customFormat="1">
      <c r="A11" s="540" t="s">
        <v>1068</v>
      </c>
      <c r="B11" s="752">
        <v>6279953</v>
      </c>
      <c r="C11" s="753"/>
      <c r="D11" s="754">
        <v>11623524</v>
      </c>
      <c r="E11" s="752"/>
      <c r="F11" s="753"/>
      <c r="G11" s="754">
        <v>6279953</v>
      </c>
      <c r="H11" s="752"/>
      <c r="I11" s="755">
        <v>11623524</v>
      </c>
    </row>
    <row r="12" spans="1:9" s="259" customFormat="1">
      <c r="A12" s="540" t="s">
        <v>1069</v>
      </c>
      <c r="B12" s="752"/>
      <c r="C12" s="753"/>
      <c r="D12" s="754"/>
      <c r="E12" s="752"/>
      <c r="F12" s="753"/>
      <c r="G12" s="754"/>
      <c r="H12" s="752"/>
      <c r="I12" s="755"/>
    </row>
    <row r="13" spans="1:9" s="259" customFormat="1">
      <c r="A13" s="541" t="s">
        <v>1070</v>
      </c>
      <c r="B13" s="756">
        <f>SUM(B10:B12)</f>
        <v>6279953</v>
      </c>
      <c r="C13" s="757">
        <f t="shared" ref="C13:I13" si="0">SUM(C10:C12)</f>
        <v>0</v>
      </c>
      <c r="D13" s="758">
        <f t="shared" si="0"/>
        <v>11623524</v>
      </c>
      <c r="E13" s="756">
        <f t="shared" si="0"/>
        <v>0</v>
      </c>
      <c r="F13" s="757">
        <f t="shared" si="0"/>
        <v>0</v>
      </c>
      <c r="G13" s="758">
        <f t="shared" si="0"/>
        <v>6279953</v>
      </c>
      <c r="H13" s="756">
        <f t="shared" si="0"/>
        <v>0</v>
      </c>
      <c r="I13" s="759">
        <f t="shared" si="0"/>
        <v>11623524</v>
      </c>
    </row>
    <row r="14" spans="1:9" s="259" customFormat="1">
      <c r="A14" s="540" t="s">
        <v>1071</v>
      </c>
      <c r="B14" s="752"/>
      <c r="C14" s="753"/>
      <c r="D14" s="754"/>
      <c r="E14" s="752"/>
      <c r="F14" s="753"/>
      <c r="G14" s="754"/>
      <c r="H14" s="752"/>
      <c r="I14" s="755"/>
    </row>
    <row r="15" spans="1:9" s="259" customFormat="1">
      <c r="A15" s="540" t="s">
        <v>1072</v>
      </c>
      <c r="B15" s="752"/>
      <c r="C15" s="753"/>
      <c r="D15" s="754"/>
      <c r="E15" s="752"/>
      <c r="F15" s="753"/>
      <c r="G15" s="754"/>
      <c r="H15" s="752"/>
      <c r="I15" s="755"/>
    </row>
    <row r="16" spans="1:9" s="259" customFormat="1">
      <c r="A16" s="540" t="s">
        <v>1073</v>
      </c>
      <c r="B16" s="752"/>
      <c r="C16" s="753"/>
      <c r="D16" s="754"/>
      <c r="E16" s="752"/>
      <c r="F16" s="753"/>
      <c r="G16" s="754"/>
      <c r="H16" s="752"/>
      <c r="I16" s="755"/>
    </row>
    <row r="17" spans="1:9" s="259" customFormat="1">
      <c r="A17" s="540" t="s">
        <v>1074</v>
      </c>
      <c r="B17" s="752"/>
      <c r="C17" s="753"/>
      <c r="D17" s="754"/>
      <c r="E17" s="752"/>
      <c r="F17" s="753"/>
      <c r="G17" s="754"/>
      <c r="H17" s="752"/>
      <c r="I17" s="755"/>
    </row>
    <row r="18" spans="1:9" s="259" customFormat="1">
      <c r="A18" s="540" t="s">
        <v>1075</v>
      </c>
      <c r="B18" s="752"/>
      <c r="C18" s="753"/>
      <c r="D18" s="754"/>
      <c r="E18" s="752"/>
      <c r="F18" s="753"/>
      <c r="G18" s="754"/>
      <c r="H18" s="752"/>
      <c r="I18" s="755"/>
    </row>
    <row r="19" spans="1:9" s="259" customFormat="1">
      <c r="A19" s="540" t="s">
        <v>1076</v>
      </c>
      <c r="B19" s="752"/>
      <c r="C19" s="753"/>
      <c r="D19" s="754"/>
      <c r="E19" s="752"/>
      <c r="F19" s="753"/>
      <c r="G19" s="754"/>
      <c r="H19" s="752"/>
      <c r="I19" s="755"/>
    </row>
    <row r="20" spans="1:9" s="259" customFormat="1">
      <c r="A20" s="540" t="s">
        <v>1077</v>
      </c>
      <c r="B20" s="752"/>
      <c r="C20" s="753"/>
      <c r="D20" s="754"/>
      <c r="E20" s="752"/>
      <c r="F20" s="753"/>
      <c r="G20" s="754"/>
      <c r="H20" s="752"/>
      <c r="I20" s="755"/>
    </row>
    <row r="21" spans="1:9" s="259" customFormat="1" ht="26">
      <c r="A21" s="540" t="s">
        <v>1078</v>
      </c>
      <c r="B21" s="752"/>
      <c r="C21" s="753"/>
      <c r="D21" s="754"/>
      <c r="E21" s="752"/>
      <c r="F21" s="753"/>
      <c r="G21" s="754"/>
      <c r="H21" s="752"/>
      <c r="I21" s="755"/>
    </row>
    <row r="22" spans="1:9" s="259" customFormat="1" ht="26">
      <c r="A22" s="540" t="s">
        <v>1079</v>
      </c>
      <c r="B22" s="752"/>
      <c r="C22" s="753"/>
      <c r="D22" s="754"/>
      <c r="E22" s="752"/>
      <c r="F22" s="753"/>
      <c r="G22" s="754"/>
      <c r="H22" s="752"/>
      <c r="I22" s="755"/>
    </row>
    <row r="23" spans="1:9" s="259" customFormat="1" ht="26">
      <c r="A23" s="541" t="s">
        <v>1080</v>
      </c>
      <c r="B23" s="756">
        <f>SUM(B14:B22)</f>
        <v>0</v>
      </c>
      <c r="C23" s="757">
        <f t="shared" ref="C23:I23" si="1">SUM(C14:C22)</f>
        <v>0</v>
      </c>
      <c r="D23" s="758">
        <f t="shared" si="1"/>
        <v>0</v>
      </c>
      <c r="E23" s="756">
        <f t="shared" si="1"/>
        <v>0</v>
      </c>
      <c r="F23" s="757">
        <f t="shared" si="1"/>
        <v>0</v>
      </c>
      <c r="G23" s="758">
        <f t="shared" si="1"/>
        <v>0</v>
      </c>
      <c r="H23" s="756">
        <f t="shared" si="1"/>
        <v>0</v>
      </c>
      <c r="I23" s="759">
        <f t="shared" si="1"/>
        <v>0</v>
      </c>
    </row>
    <row r="24" spans="1:9" s="259" customFormat="1">
      <c r="A24" s="542"/>
      <c r="B24" s="752"/>
      <c r="C24" s="753"/>
      <c r="D24" s="754"/>
      <c r="E24" s="752"/>
      <c r="F24" s="753"/>
      <c r="G24" s="754"/>
      <c r="H24" s="752"/>
      <c r="I24" s="755"/>
    </row>
    <row r="25" spans="1:9" s="242" customFormat="1" ht="13.5" thickBot="1">
      <c r="A25" s="543" t="s">
        <v>1081</v>
      </c>
      <c r="B25" s="760">
        <f>+B13+B23</f>
        <v>6279953</v>
      </c>
      <c r="C25" s="761">
        <f t="shared" ref="C25:I25" si="2">+C13+C23</f>
        <v>0</v>
      </c>
      <c r="D25" s="762">
        <f t="shared" si="2"/>
        <v>11623524</v>
      </c>
      <c r="E25" s="763">
        <f t="shared" si="2"/>
        <v>0</v>
      </c>
      <c r="F25" s="761">
        <f t="shared" si="2"/>
        <v>0</v>
      </c>
      <c r="G25" s="762">
        <f t="shared" si="2"/>
        <v>6279953</v>
      </c>
      <c r="H25" s="763">
        <f t="shared" si="2"/>
        <v>0</v>
      </c>
      <c r="I25" s="764">
        <f t="shared" si="2"/>
        <v>11623524</v>
      </c>
    </row>
    <row r="26" spans="1:9">
      <c r="A26" s="350" t="s">
        <v>1552</v>
      </c>
    </row>
    <row r="27" spans="1:9">
      <c r="A27" s="197"/>
    </row>
  </sheetData>
  <mergeCells count="13">
    <mergeCell ref="I8:I9"/>
    <mergeCell ref="A1:I1"/>
    <mergeCell ref="A3:C3"/>
    <mergeCell ref="H3:I3"/>
    <mergeCell ref="A4:C4"/>
    <mergeCell ref="G4:G5"/>
    <mergeCell ref="H4:I5"/>
    <mergeCell ref="B5:C5"/>
    <mergeCell ref="C7:E7"/>
    <mergeCell ref="F7:H7"/>
    <mergeCell ref="B8:B9"/>
    <mergeCell ref="C8:E8"/>
    <mergeCell ref="F8:H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10:I23 B25:I25" xr:uid="{00000000-0002-0000-2D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5" orientation="portrait" r:id="rId1"/>
  <headerFooter>
    <oddFooter>&amp;L&amp;"Helvetica,Regular"&amp;12&amp;K000000	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D35"/>
  <sheetViews>
    <sheetView workbookViewId="0">
      <selection activeCell="C9" sqref="C9"/>
    </sheetView>
  </sheetViews>
  <sheetFormatPr baseColWidth="10" defaultColWidth="12" defaultRowHeight="13"/>
  <cols>
    <col min="1" max="1" width="45.796875" style="186" customWidth="1"/>
    <col min="2" max="2" width="17.69921875" style="186" customWidth="1"/>
    <col min="3" max="3" width="20.796875" style="186" customWidth="1"/>
    <col min="4" max="4" width="20.69921875" style="186" customWidth="1"/>
    <col min="5" max="16384" width="12" style="186"/>
  </cols>
  <sheetData>
    <row r="1" spans="1:4" ht="18.5">
      <c r="A1" s="929" t="s">
        <v>1082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47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48"/>
    </row>
    <row r="6" spans="1:4" ht="8.15" customHeight="1"/>
    <row r="7" spans="1:4" ht="25.15" customHeight="1">
      <c r="A7" s="1066" t="s">
        <v>340</v>
      </c>
      <c r="B7" s="1067" t="s">
        <v>751</v>
      </c>
      <c r="C7" s="1069" t="s">
        <v>752</v>
      </c>
      <c r="D7" s="1070" t="s">
        <v>625</v>
      </c>
    </row>
    <row r="8" spans="1:4" ht="25.15" customHeight="1">
      <c r="A8" s="1041"/>
      <c r="B8" s="1068"/>
      <c r="C8" s="1069"/>
      <c r="D8" s="1070"/>
    </row>
    <row r="9" spans="1:4" ht="20.149999999999999" customHeight="1">
      <c r="A9" s="544" t="s">
        <v>1083</v>
      </c>
      <c r="B9" s="545"/>
      <c r="C9" s="546"/>
      <c r="D9" s="546"/>
    </row>
    <row r="10" spans="1:4">
      <c r="A10" s="544" t="s">
        <v>1084</v>
      </c>
      <c r="B10" s="545"/>
      <c r="C10" s="546"/>
      <c r="D10" s="546"/>
    </row>
    <row r="11" spans="1:4">
      <c r="A11" s="544" t="s">
        <v>1085</v>
      </c>
      <c r="B11" s="545"/>
      <c r="C11" s="546"/>
      <c r="D11" s="546"/>
    </row>
    <row r="12" spans="1:4">
      <c r="A12" s="544" t="s">
        <v>1086</v>
      </c>
      <c r="B12" s="545"/>
      <c r="C12" s="546"/>
      <c r="D12" s="546"/>
    </row>
    <row r="13" spans="1:4">
      <c r="A13" s="544" t="s">
        <v>1087</v>
      </c>
      <c r="B13" s="545"/>
      <c r="C13" s="546"/>
      <c r="D13" s="546"/>
    </row>
    <row r="14" spans="1:4" ht="20.149999999999999" customHeight="1">
      <c r="A14" s="544" t="s">
        <v>1472</v>
      </c>
      <c r="B14" s="545"/>
      <c r="C14" s="546"/>
      <c r="D14" s="546"/>
    </row>
    <row r="15" spans="1:4" ht="20.149999999999999" customHeight="1">
      <c r="A15" s="544" t="s">
        <v>1088</v>
      </c>
      <c r="B15" s="545"/>
      <c r="C15" s="546"/>
      <c r="D15" s="546"/>
    </row>
    <row r="16" spans="1:4" ht="26">
      <c r="A16" s="544" t="s">
        <v>1089</v>
      </c>
      <c r="B16" s="545"/>
      <c r="C16" s="546"/>
      <c r="D16" s="546"/>
    </row>
    <row r="17" spans="1:4" ht="20.149999999999999" customHeight="1">
      <c r="A17" s="544" t="s">
        <v>1090</v>
      </c>
      <c r="B17" s="765">
        <v>273123</v>
      </c>
      <c r="C17" s="546"/>
      <c r="D17" s="546"/>
    </row>
    <row r="18" spans="1:4" ht="26">
      <c r="A18" s="544" t="s">
        <v>1091</v>
      </c>
      <c r="B18" s="765"/>
      <c r="C18" s="546"/>
      <c r="D18" s="546"/>
    </row>
    <row r="19" spans="1:4" ht="25.15" customHeight="1">
      <c r="A19" s="547" t="s">
        <v>1092</v>
      </c>
      <c r="B19" s="766">
        <f>+B17</f>
        <v>273123</v>
      </c>
      <c r="C19" s="549"/>
      <c r="D19" s="549"/>
    </row>
    <row r="20" spans="1:4" ht="20.149999999999999" customHeight="1">
      <c r="A20" s="544" t="s">
        <v>1093</v>
      </c>
      <c r="B20" s="765"/>
      <c r="C20" s="546"/>
      <c r="D20" s="546"/>
    </row>
    <row r="21" spans="1:4" ht="20.149999999999999" customHeight="1">
      <c r="A21" s="544" t="s">
        <v>1094</v>
      </c>
      <c r="B21" s="765"/>
      <c r="C21" s="546"/>
      <c r="D21" s="546"/>
    </row>
    <row r="22" spans="1:4" ht="20.149999999999999" customHeight="1">
      <c r="A22" s="544" t="s">
        <v>1095</v>
      </c>
      <c r="B22" s="765"/>
      <c r="C22" s="546"/>
      <c r="D22" s="546"/>
    </row>
    <row r="23" spans="1:4" ht="20.149999999999999" customHeight="1">
      <c r="A23" s="544" t="s">
        <v>1096</v>
      </c>
      <c r="B23" s="765"/>
      <c r="C23" s="546"/>
      <c r="D23" s="546"/>
    </row>
    <row r="24" spans="1:4" ht="20.149999999999999" customHeight="1">
      <c r="A24" s="544" t="s">
        <v>1473</v>
      </c>
      <c r="B24" s="765"/>
      <c r="C24" s="546"/>
      <c r="D24" s="546"/>
    </row>
    <row r="25" spans="1:4" ht="20.149999999999999" customHeight="1">
      <c r="A25" s="544" t="s">
        <v>1097</v>
      </c>
      <c r="B25" s="765"/>
      <c r="C25" s="546"/>
      <c r="D25" s="546"/>
    </row>
    <row r="26" spans="1:4" ht="20.149999999999999" customHeight="1">
      <c r="A26" s="544" t="s">
        <v>1098</v>
      </c>
      <c r="B26" s="765"/>
      <c r="C26" s="546"/>
      <c r="D26" s="546"/>
    </row>
    <row r="27" spans="1:4" ht="20.149999999999999" customHeight="1">
      <c r="A27" s="544" t="s">
        <v>1099</v>
      </c>
      <c r="B27" s="765"/>
      <c r="C27" s="546"/>
      <c r="D27" s="546"/>
    </row>
    <row r="28" spans="1:4" ht="26">
      <c r="A28" s="544" t="s">
        <v>1100</v>
      </c>
      <c r="B28" s="765"/>
      <c r="C28" s="546"/>
      <c r="D28" s="546"/>
    </row>
    <row r="29" spans="1:4" ht="25.15" customHeight="1">
      <c r="A29" s="547" t="s">
        <v>1101</v>
      </c>
      <c r="B29" s="766"/>
      <c r="C29" s="549"/>
      <c r="D29" s="549"/>
    </row>
    <row r="30" spans="1:4" ht="20.149999999999999" customHeight="1">
      <c r="A30" s="544"/>
      <c r="B30" s="765"/>
      <c r="C30" s="546"/>
      <c r="D30" s="546"/>
    </row>
    <row r="31" spans="1:4" ht="25.15" customHeight="1" thickBot="1">
      <c r="A31" s="550" t="s">
        <v>114</v>
      </c>
      <c r="B31" s="767">
        <f>+B19</f>
        <v>273123</v>
      </c>
      <c r="C31" s="551"/>
      <c r="D31" s="551"/>
    </row>
    <row r="32" spans="1:4">
      <c r="A32" s="350" t="s">
        <v>529</v>
      </c>
    </row>
    <row r="33" spans="1:1">
      <c r="A33" s="197" t="s">
        <v>720</v>
      </c>
    </row>
    <row r="34" spans="1:1">
      <c r="A34" s="197" t="s">
        <v>1102</v>
      </c>
    </row>
    <row r="35" spans="1:1">
      <c r="A35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C31" xr:uid="{00000000-0002-0000-2E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r:id="rId1"/>
  <headerFooter>
    <oddFooter>&amp;L&amp;"Helvetica,Regular"&amp;12&amp;K000000	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D38"/>
  <sheetViews>
    <sheetView workbookViewId="0">
      <selection activeCell="B21" sqref="B21:C35"/>
    </sheetView>
  </sheetViews>
  <sheetFormatPr baseColWidth="10" defaultColWidth="12" defaultRowHeight="13"/>
  <cols>
    <col min="1" max="1" width="45.796875" style="186" customWidth="1"/>
    <col min="2" max="2" width="18.796875" style="186" customWidth="1"/>
    <col min="3" max="3" width="22.5" style="186" customWidth="1"/>
    <col min="4" max="4" width="20.69921875" style="186" customWidth="1"/>
    <col min="5" max="16384" width="12" style="186"/>
  </cols>
  <sheetData>
    <row r="1" spans="1:4" ht="18.5">
      <c r="A1" s="929" t="s">
        <v>1103</v>
      </c>
      <c r="B1" s="929"/>
      <c r="C1" s="929"/>
      <c r="D1" s="929"/>
    </row>
    <row r="2" spans="1:4" ht="8.15" customHeight="1"/>
    <row r="3" spans="1:4" ht="12.75" customHeight="1">
      <c r="A3" s="930" t="s">
        <v>487</v>
      </c>
      <c r="B3" s="930"/>
      <c r="C3" s="186" t="s">
        <v>488</v>
      </c>
      <c r="D3" s="409">
        <f>+'Note 1'!E3</f>
        <v>45657</v>
      </c>
    </row>
    <row r="4" spans="1:4" ht="15" customHeight="1">
      <c r="A4" s="942" t="str">
        <f>+'Note 1'!A4</f>
        <v>SOCIETE DES MINES DU SENEGAL - SA</v>
      </c>
      <c r="B4" s="942"/>
      <c r="C4" s="186" t="s">
        <v>489</v>
      </c>
      <c r="D4" s="933">
        <f>+'Note 1'!E4</f>
        <v>12</v>
      </c>
    </row>
    <row r="5" spans="1:4" ht="15" customHeight="1">
      <c r="A5" s="186" t="s">
        <v>490</v>
      </c>
      <c r="B5" s="410" t="str">
        <f>+'Note 1'!B5</f>
        <v>0086501962V3</v>
      </c>
      <c r="D5" s="933"/>
    </row>
    <row r="6" spans="1:4" ht="8.15" customHeight="1"/>
    <row r="7" spans="1:4" ht="25.15" customHeight="1">
      <c r="A7" s="1066" t="s">
        <v>340</v>
      </c>
      <c r="B7" s="1067" t="s">
        <v>751</v>
      </c>
      <c r="C7" s="1069" t="s">
        <v>752</v>
      </c>
      <c r="D7" s="1070" t="s">
        <v>625</v>
      </c>
    </row>
    <row r="8" spans="1:4" ht="25.15" customHeight="1">
      <c r="A8" s="1041"/>
      <c r="B8" s="1068"/>
      <c r="C8" s="1069"/>
      <c r="D8" s="1070"/>
    </row>
    <row r="9" spans="1:4" ht="20.149999999999999" customHeight="1">
      <c r="A9" s="544" t="s">
        <v>1104</v>
      </c>
      <c r="B9" s="545"/>
      <c r="C9" s="546"/>
      <c r="D9" s="546"/>
    </row>
    <row r="10" spans="1:4">
      <c r="A10" s="544" t="s">
        <v>1105</v>
      </c>
      <c r="B10" s="545"/>
      <c r="C10" s="546"/>
      <c r="D10" s="546"/>
    </row>
    <row r="11" spans="1:4">
      <c r="A11" s="544" t="s">
        <v>1105</v>
      </c>
      <c r="B11" s="545"/>
      <c r="C11" s="546"/>
      <c r="D11" s="546"/>
    </row>
    <row r="12" spans="1:4">
      <c r="A12" s="544" t="s">
        <v>1474</v>
      </c>
      <c r="B12" s="545"/>
      <c r="C12" s="546"/>
      <c r="D12" s="546"/>
    </row>
    <row r="13" spans="1:4">
      <c r="A13" s="544" t="s">
        <v>1475</v>
      </c>
      <c r="B13" s="545"/>
      <c r="C13" s="546"/>
      <c r="D13" s="546"/>
    </row>
    <row r="14" spans="1:4">
      <c r="A14" s="544" t="s">
        <v>1106</v>
      </c>
      <c r="B14" s="545"/>
      <c r="C14" s="546"/>
      <c r="D14" s="546"/>
    </row>
    <row r="15" spans="1:4" ht="20.149999999999999" customHeight="1">
      <c r="A15" s="544" t="s">
        <v>1107</v>
      </c>
      <c r="B15" s="545"/>
      <c r="C15" s="546"/>
      <c r="D15" s="546"/>
    </row>
    <row r="16" spans="1:4" ht="20.149999999999999" customHeight="1">
      <c r="A16" s="544" t="s">
        <v>1477</v>
      </c>
      <c r="B16" s="545"/>
      <c r="C16" s="546"/>
      <c r="D16" s="546"/>
    </row>
    <row r="17" spans="1:4" ht="26">
      <c r="A17" s="544" t="s">
        <v>1476</v>
      </c>
      <c r="B17" s="545"/>
      <c r="C17" s="546"/>
      <c r="D17" s="546"/>
    </row>
    <row r="18" spans="1:4" ht="20.149999999999999" customHeight="1">
      <c r="A18" s="544" t="s">
        <v>1108</v>
      </c>
      <c r="B18" s="545"/>
      <c r="C18" s="546"/>
      <c r="D18" s="546"/>
    </row>
    <row r="19" spans="1:4">
      <c r="A19" s="544" t="s">
        <v>1109</v>
      </c>
      <c r="B19" s="545"/>
      <c r="C19" s="546"/>
      <c r="D19" s="546"/>
    </row>
    <row r="20" spans="1:4" ht="25.15" customHeight="1">
      <c r="A20" s="547" t="s">
        <v>1110</v>
      </c>
      <c r="B20" s="548"/>
      <c r="C20" s="549"/>
      <c r="D20" s="549"/>
    </row>
    <row r="21" spans="1:4" ht="20.149999999999999" customHeight="1">
      <c r="A21" s="544" t="s">
        <v>1111</v>
      </c>
      <c r="B21" s="765">
        <v>22689243</v>
      </c>
      <c r="C21" s="768"/>
      <c r="D21" s="546"/>
    </row>
    <row r="22" spans="1:4" ht="20.149999999999999" customHeight="1">
      <c r="A22" s="544" t="s">
        <v>1105</v>
      </c>
      <c r="B22" s="765"/>
      <c r="C22" s="768"/>
      <c r="D22" s="546"/>
    </row>
    <row r="23" spans="1:4" ht="20.149999999999999" customHeight="1">
      <c r="A23" s="544" t="s">
        <v>1105</v>
      </c>
      <c r="B23" s="765"/>
      <c r="C23" s="768"/>
      <c r="D23" s="546"/>
    </row>
    <row r="24" spans="1:4" ht="20.149999999999999" customHeight="1">
      <c r="A24" s="544" t="s">
        <v>1481</v>
      </c>
      <c r="B24" s="765"/>
      <c r="C24" s="768"/>
      <c r="D24" s="546"/>
    </row>
    <row r="25" spans="1:4" ht="23.25" customHeight="1">
      <c r="A25" s="544" t="s">
        <v>1482</v>
      </c>
      <c r="B25" s="765"/>
      <c r="C25" s="768"/>
      <c r="D25" s="546"/>
    </row>
    <row r="26" spans="1:4" ht="20.149999999999999" customHeight="1">
      <c r="A26" s="552" t="s">
        <v>1106</v>
      </c>
      <c r="B26" s="765"/>
      <c r="C26" s="768"/>
      <c r="D26" s="546"/>
    </row>
    <row r="27" spans="1:4" ht="20.149999999999999" customHeight="1">
      <c r="A27" s="552" t="s">
        <v>1112</v>
      </c>
      <c r="B27" s="765"/>
      <c r="C27" s="768"/>
      <c r="D27" s="546"/>
    </row>
    <row r="28" spans="1:4" ht="20.149999999999999" customHeight="1">
      <c r="A28" s="544" t="s">
        <v>1480</v>
      </c>
      <c r="B28" s="765"/>
      <c r="C28" s="768"/>
      <c r="D28" s="546"/>
    </row>
    <row r="29" spans="1:4" ht="20.149999999999999" customHeight="1">
      <c r="A29" s="552" t="s">
        <v>1113</v>
      </c>
      <c r="B29" s="765"/>
      <c r="C29" s="768"/>
      <c r="D29" s="546"/>
    </row>
    <row r="30" spans="1:4" ht="26">
      <c r="A30" s="552" t="s">
        <v>1114</v>
      </c>
      <c r="B30" s="765"/>
      <c r="C30" s="768"/>
      <c r="D30" s="546"/>
    </row>
    <row r="31" spans="1:4" ht="26">
      <c r="A31" s="544" t="s">
        <v>1478</v>
      </c>
      <c r="B31" s="765">
        <v>48895218</v>
      </c>
      <c r="C31" s="768">
        <v>47227330</v>
      </c>
      <c r="D31" s="546"/>
    </row>
    <row r="32" spans="1:4" ht="20.149999999999999" customHeight="1">
      <c r="A32" s="544" t="s">
        <v>1479</v>
      </c>
      <c r="B32" s="765"/>
      <c r="C32" s="768"/>
      <c r="D32" s="546"/>
    </row>
    <row r="33" spans="1:4" ht="25.15" customHeight="1">
      <c r="A33" s="547" t="s">
        <v>1115</v>
      </c>
      <c r="B33" s="766">
        <f>+B21+B31</f>
        <v>71584461</v>
      </c>
      <c r="C33" s="766">
        <f>+C21+C31</f>
        <v>47227330</v>
      </c>
      <c r="D33" s="549"/>
    </row>
    <row r="34" spans="1:4" ht="20.149999999999999" customHeight="1">
      <c r="A34" s="544"/>
      <c r="B34" s="765"/>
      <c r="C34" s="768"/>
      <c r="D34" s="546"/>
    </row>
    <row r="35" spans="1:4" ht="25.15" customHeight="1" thickBot="1">
      <c r="A35" s="550" t="s">
        <v>114</v>
      </c>
      <c r="B35" s="767">
        <f>+B33</f>
        <v>71584461</v>
      </c>
      <c r="C35" s="767">
        <f>+C33</f>
        <v>47227330</v>
      </c>
      <c r="D35" s="551"/>
    </row>
    <row r="36" spans="1:4">
      <c r="A36" s="350" t="s">
        <v>529</v>
      </c>
    </row>
    <row r="37" spans="1:4">
      <c r="A37" s="197" t="s">
        <v>720</v>
      </c>
    </row>
    <row r="38" spans="1:4">
      <c r="A38" s="196"/>
    </row>
  </sheetData>
  <mergeCells count="8">
    <mergeCell ref="A1:D1"/>
    <mergeCell ref="A3:B3"/>
    <mergeCell ref="A4:B4"/>
    <mergeCell ref="D4:D5"/>
    <mergeCell ref="A7:A8"/>
    <mergeCell ref="B7:B8"/>
    <mergeCell ref="C7:C8"/>
    <mergeCell ref="D7:D8"/>
  </mergeCells>
  <dataValidations count="1">
    <dataValidation type="whole" operator="notEqual" allowBlank="1" showInputMessage="1" showErrorMessage="1" errorTitle="Erreur de saisie" error="La cellule ne peut prendre que du numérique." promptTitle="Inforamtion" prompt="Cette cellule ne peut prendre que du numérique." sqref="B9:C35" xr:uid="{00000000-0002-0000-2F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r:id="rId1"/>
  <headerFooter>
    <oddFooter>&amp;L&amp;"Helvetica,Regular"&amp;12&amp;K000000	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F40"/>
  <sheetViews>
    <sheetView zoomScaleNormal="100" workbookViewId="0">
      <selection activeCell="B9" sqref="B9:C30"/>
    </sheetView>
  </sheetViews>
  <sheetFormatPr baseColWidth="10" defaultColWidth="12" defaultRowHeight="13"/>
  <cols>
    <col min="1" max="1" width="68.69921875" style="261" customWidth="1"/>
    <col min="2" max="6" width="14.796875" style="261" customWidth="1"/>
    <col min="7" max="16384" width="12" style="261"/>
  </cols>
  <sheetData>
    <row r="1" spans="1:6" s="186" customFormat="1" ht="34.5" customHeight="1">
      <c r="A1" s="1073" t="s">
        <v>1116</v>
      </c>
      <c r="B1" s="1073"/>
      <c r="C1" s="1073"/>
      <c r="D1" s="1073"/>
      <c r="E1" s="1073"/>
      <c r="F1" s="1073"/>
    </row>
    <row r="2" spans="1:6" s="186" customFormat="1" ht="8.15" customHeight="1"/>
    <row r="3" spans="1:6" s="186" customFormat="1" ht="12.75" customHeight="1">
      <c r="A3" s="930" t="s">
        <v>487</v>
      </c>
      <c r="B3" s="930"/>
      <c r="C3" s="930"/>
      <c r="D3" s="186" t="s">
        <v>488</v>
      </c>
      <c r="E3" s="945">
        <f>+'Note 1'!E3</f>
        <v>45657</v>
      </c>
      <c r="F3" s="961"/>
    </row>
    <row r="4" spans="1:6" s="186" customFormat="1" ht="15" customHeight="1">
      <c r="A4" s="942" t="str">
        <f>+'Note 1'!A4</f>
        <v>SOCIETE DES MINES DU SENEGAL - SA</v>
      </c>
      <c r="B4" s="942"/>
      <c r="C4" s="942"/>
      <c r="D4" s="933" t="s">
        <v>489</v>
      </c>
      <c r="E4" s="962">
        <f>+'Note 1'!E4</f>
        <v>12</v>
      </c>
      <c r="F4" s="962"/>
    </row>
    <row r="5" spans="1:6" s="186" customFormat="1" ht="15" customHeight="1">
      <c r="A5" s="186" t="s">
        <v>490</v>
      </c>
      <c r="B5" s="949" t="str">
        <f>+'Note 1'!B5</f>
        <v>0086501962V3</v>
      </c>
      <c r="C5" s="949"/>
      <c r="D5" s="933"/>
      <c r="E5" s="963"/>
      <c r="F5" s="963"/>
    </row>
    <row r="6" spans="1:6" ht="5.25" customHeight="1"/>
    <row r="7" spans="1:6" ht="17.149999999999999" customHeight="1">
      <c r="A7" s="1074" t="s">
        <v>1117</v>
      </c>
      <c r="B7" s="1071" t="s">
        <v>1553</v>
      </c>
      <c r="C7" s="1071" t="s">
        <v>1554</v>
      </c>
      <c r="D7" s="1071" t="s">
        <v>1555</v>
      </c>
      <c r="E7" s="1071" t="s">
        <v>1556</v>
      </c>
      <c r="F7" s="1071" t="s">
        <v>1557</v>
      </c>
    </row>
    <row r="8" spans="1:6" ht="17.149999999999999" customHeight="1">
      <c r="A8" s="1075"/>
      <c r="B8" s="1072"/>
      <c r="C8" s="1072"/>
      <c r="D8" s="1072"/>
      <c r="E8" s="1072"/>
      <c r="F8" s="1072"/>
    </row>
    <row r="9" spans="1:6" ht="14.5">
      <c r="A9" s="553" t="s">
        <v>1118</v>
      </c>
      <c r="B9" s="769">
        <v>10000000</v>
      </c>
      <c r="C9" s="769">
        <v>10000000</v>
      </c>
      <c r="D9" s="554"/>
      <c r="E9" s="554"/>
      <c r="F9" s="554"/>
    </row>
    <row r="10" spans="1:6">
      <c r="A10" s="555" t="s">
        <v>1119</v>
      </c>
      <c r="B10" s="735"/>
      <c r="C10" s="735"/>
      <c r="D10" s="556"/>
      <c r="E10" s="556"/>
      <c r="F10" s="556"/>
    </row>
    <row r="11" spans="1:6">
      <c r="A11" s="555" t="s">
        <v>1120</v>
      </c>
      <c r="B11" s="735"/>
      <c r="C11" s="735"/>
      <c r="D11" s="556"/>
      <c r="E11" s="556"/>
      <c r="F11" s="556"/>
    </row>
    <row r="12" spans="1:6">
      <c r="A12" s="555" t="s">
        <v>1121</v>
      </c>
      <c r="B12" s="735"/>
      <c r="C12" s="735"/>
      <c r="D12" s="556"/>
      <c r="E12" s="556"/>
      <c r="F12" s="556"/>
    </row>
    <row r="13" spans="1:6">
      <c r="A13" s="555" t="s">
        <v>1122</v>
      </c>
      <c r="B13" s="735"/>
      <c r="C13" s="735"/>
      <c r="D13" s="556"/>
      <c r="E13" s="556"/>
      <c r="F13" s="556"/>
    </row>
    <row r="14" spans="1:6">
      <c r="A14" s="557" t="s">
        <v>1123</v>
      </c>
      <c r="B14" s="735"/>
      <c r="C14" s="735"/>
      <c r="D14" s="556"/>
      <c r="E14" s="556"/>
      <c r="F14" s="556"/>
    </row>
    <row r="15" spans="1:6">
      <c r="A15" s="557" t="s">
        <v>1124</v>
      </c>
      <c r="B15" s="735"/>
      <c r="C15" s="735"/>
      <c r="D15" s="556"/>
      <c r="E15" s="556"/>
      <c r="F15" s="556"/>
    </row>
    <row r="16" spans="1:6" ht="14.5">
      <c r="A16" s="553" t="s">
        <v>1125</v>
      </c>
      <c r="B16" s="769"/>
      <c r="C16" s="769"/>
      <c r="D16" s="554"/>
      <c r="E16" s="554"/>
      <c r="F16" s="554"/>
    </row>
    <row r="17" spans="1:6">
      <c r="A17" s="555" t="s">
        <v>1126</v>
      </c>
      <c r="B17" s="735"/>
      <c r="C17" s="735"/>
      <c r="D17" s="556"/>
      <c r="E17" s="556"/>
      <c r="F17" s="556"/>
    </row>
    <row r="18" spans="1:6" ht="24">
      <c r="A18" s="555" t="s">
        <v>1127</v>
      </c>
      <c r="B18" s="735">
        <v>-57797784</v>
      </c>
      <c r="C18" s="735">
        <v>-31360933</v>
      </c>
      <c r="D18" s="556"/>
      <c r="E18" s="556"/>
      <c r="F18" s="556"/>
    </row>
    <row r="19" spans="1:6">
      <c r="A19" s="555" t="s">
        <v>1128</v>
      </c>
      <c r="B19" s="735"/>
      <c r="C19" s="735"/>
      <c r="D19" s="556"/>
      <c r="E19" s="556"/>
      <c r="F19" s="556"/>
    </row>
    <row r="20" spans="1:6">
      <c r="A20" s="555" t="s">
        <v>1129</v>
      </c>
      <c r="B20" s="735"/>
      <c r="C20" s="735"/>
      <c r="D20" s="556"/>
      <c r="E20" s="556"/>
      <c r="F20" s="556"/>
    </row>
    <row r="21" spans="1:6" ht="13.5">
      <c r="A21" s="555" t="s">
        <v>1130</v>
      </c>
      <c r="B21" s="735">
        <v>-44129238</v>
      </c>
      <c r="C21" s="735">
        <v>-35946333</v>
      </c>
      <c r="D21" s="556"/>
      <c r="E21" s="556"/>
      <c r="F21" s="556"/>
    </row>
    <row r="22" spans="1:6">
      <c r="A22" s="553" t="s">
        <v>1131</v>
      </c>
      <c r="B22" s="769"/>
      <c r="C22" s="769"/>
      <c r="D22" s="554"/>
      <c r="E22" s="554"/>
      <c r="F22" s="554"/>
    </row>
    <row r="23" spans="1:6" ht="14.5">
      <c r="A23" s="558" t="s">
        <v>1132</v>
      </c>
      <c r="B23" s="735"/>
      <c r="C23" s="735"/>
      <c r="D23" s="556"/>
      <c r="E23" s="556"/>
      <c r="F23" s="556"/>
    </row>
    <row r="24" spans="1:6">
      <c r="A24" s="558" t="s">
        <v>1133</v>
      </c>
      <c r="B24" s="735"/>
      <c r="C24" s="735"/>
      <c r="D24" s="556"/>
      <c r="E24" s="556"/>
      <c r="F24" s="556"/>
    </row>
    <row r="25" spans="1:6">
      <c r="A25" s="553" t="s">
        <v>1134</v>
      </c>
      <c r="B25" s="769"/>
      <c r="C25" s="769"/>
      <c r="D25" s="554"/>
      <c r="E25" s="554"/>
      <c r="F25" s="554"/>
    </row>
    <row r="26" spans="1:6" ht="14.5">
      <c r="A26" s="558" t="s">
        <v>1135</v>
      </c>
      <c r="B26" s="735"/>
      <c r="C26" s="735"/>
      <c r="D26" s="556"/>
      <c r="E26" s="556"/>
      <c r="F26" s="556"/>
    </row>
    <row r="27" spans="1:6">
      <c r="A27" s="558" t="s">
        <v>1136</v>
      </c>
      <c r="B27" s="735"/>
      <c r="C27" s="735"/>
      <c r="D27" s="556"/>
      <c r="E27" s="556"/>
      <c r="F27" s="556"/>
    </row>
    <row r="28" spans="1:6" ht="14.5">
      <c r="A28" s="558" t="s">
        <v>1137</v>
      </c>
      <c r="B28" s="735">
        <v>334406820</v>
      </c>
      <c r="C28" s="735">
        <v>245604102</v>
      </c>
      <c r="D28" s="556"/>
      <c r="E28" s="556"/>
      <c r="F28" s="556"/>
    </row>
    <row r="29" spans="1:6" ht="27.5">
      <c r="A29" s="558" t="s">
        <v>1138</v>
      </c>
      <c r="B29" s="735">
        <v>24599306</v>
      </c>
      <c r="C29" s="735">
        <v>14351198</v>
      </c>
      <c r="D29" s="556"/>
      <c r="E29" s="556"/>
      <c r="F29" s="556"/>
    </row>
    <row r="30" spans="1:6" ht="15" thickBot="1">
      <c r="A30" s="558" t="s">
        <v>1139</v>
      </c>
      <c r="B30" s="770">
        <v>16413158</v>
      </c>
      <c r="C30" s="770">
        <v>25052385</v>
      </c>
      <c r="D30" s="556"/>
      <c r="E30" s="556"/>
      <c r="F30" s="556"/>
    </row>
    <row r="31" spans="1:6" ht="6" customHeight="1">
      <c r="A31" s="559"/>
      <c r="B31" s="262"/>
      <c r="C31" s="262"/>
      <c r="D31" s="262"/>
      <c r="E31" s="262"/>
      <c r="F31" s="560"/>
    </row>
    <row r="32" spans="1:6" ht="8.15" customHeight="1">
      <c r="A32" s="561" t="s">
        <v>1140</v>
      </c>
      <c r="B32" s="562"/>
      <c r="C32" s="561" t="s">
        <v>1141</v>
      </c>
      <c r="D32" s="563"/>
      <c r="E32" s="563"/>
      <c r="F32" s="562"/>
    </row>
    <row r="33" spans="1:6" ht="8.15" customHeight="1">
      <c r="A33" s="561" t="s">
        <v>1142</v>
      </c>
      <c r="B33" s="562"/>
      <c r="C33" s="561" t="s">
        <v>1143</v>
      </c>
      <c r="D33" s="563"/>
      <c r="E33" s="563"/>
      <c r="F33" s="562"/>
    </row>
    <row r="34" spans="1:6" ht="8.15" customHeight="1">
      <c r="A34" s="561" t="s">
        <v>1144</v>
      </c>
      <c r="B34" s="562"/>
      <c r="C34" s="561" t="s">
        <v>1145</v>
      </c>
      <c r="D34" s="563"/>
      <c r="E34" s="563"/>
      <c r="F34" s="562"/>
    </row>
    <row r="35" spans="1:6" ht="8.15" customHeight="1">
      <c r="A35" s="561" t="s">
        <v>1146</v>
      </c>
      <c r="B35" s="562"/>
      <c r="C35" s="561" t="s">
        <v>1147</v>
      </c>
      <c r="D35" s="563"/>
      <c r="E35" s="563"/>
      <c r="F35" s="562"/>
    </row>
    <row r="36" spans="1:6" ht="8.15" customHeight="1">
      <c r="A36" s="561" t="s">
        <v>1148</v>
      </c>
      <c r="B36" s="562"/>
      <c r="C36" s="564"/>
      <c r="D36" s="563"/>
      <c r="E36" s="563"/>
      <c r="F36" s="562"/>
    </row>
    <row r="37" spans="1:6" ht="8.15" customHeight="1"/>
    <row r="38" spans="1:6" ht="8.15" customHeight="1"/>
    <row r="39" spans="1:6" ht="8.15" customHeight="1"/>
    <row r="40" spans="1:6" ht="8.15" customHeight="1"/>
  </sheetData>
  <mergeCells count="13">
    <mergeCell ref="F7:F8"/>
    <mergeCell ref="A1:F1"/>
    <mergeCell ref="A3:C3"/>
    <mergeCell ref="E3:F3"/>
    <mergeCell ref="A4:C4"/>
    <mergeCell ref="D4:D5"/>
    <mergeCell ref="E4:F5"/>
    <mergeCell ref="B5:C5"/>
    <mergeCell ref="A7:A8"/>
    <mergeCell ref="B7:B8"/>
    <mergeCell ref="C7:C8"/>
    <mergeCell ref="D7:D8"/>
    <mergeCell ref="E7:E8"/>
  </mergeCells>
  <dataValidations count="1">
    <dataValidation type="whole" operator="notEqual" allowBlank="1" showInputMessage="1" showErrorMessage="1" errorTitle="Erreur de saisie" error="La cellule ne peut prendre que du numérique." promptTitle="Inforamtion" prompt="Cette cellule ne peut prendre que du numérique." sqref="B9:F30" xr:uid="{00000000-0002-0000-30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67" orientation="portrait" r:id="rId1"/>
  <headerFooter>
    <oddFooter>&amp;L&amp;"Helvetica,Regular"&amp;12&amp;K000000	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7"/>
  <sheetViews>
    <sheetView workbookViewId="0"/>
  </sheetViews>
  <sheetFormatPr baseColWidth="10" defaultColWidth="12" defaultRowHeight="14"/>
  <cols>
    <col min="1" max="1" width="19.5" style="182" customWidth="1"/>
    <col min="2" max="2" width="70.296875" style="185" customWidth="1"/>
    <col min="3" max="16384" width="12" style="182"/>
  </cols>
  <sheetData>
    <row r="1" spans="1:4" ht="14.5" thickBot="1">
      <c r="A1" s="180" t="s">
        <v>126</v>
      </c>
      <c r="B1" s="181" t="s">
        <v>127</v>
      </c>
      <c r="C1" s="182" t="s">
        <v>128</v>
      </c>
      <c r="D1" s="182" t="s">
        <v>129</v>
      </c>
    </row>
    <row r="2" spans="1:4" ht="14.5" thickTop="1">
      <c r="A2" s="183" t="s">
        <v>130</v>
      </c>
      <c r="B2" s="184" t="s">
        <v>131</v>
      </c>
    </row>
    <row r="3" spans="1:4">
      <c r="A3" s="183" t="s">
        <v>132</v>
      </c>
      <c r="B3" s="184" t="s">
        <v>133</v>
      </c>
    </row>
    <row r="4" spans="1:4">
      <c r="A4" s="183" t="s">
        <v>134</v>
      </c>
      <c r="B4" s="184" t="s">
        <v>135</v>
      </c>
    </row>
    <row r="5" spans="1:4">
      <c r="A5" s="183" t="s">
        <v>136</v>
      </c>
      <c r="B5" s="184" t="s">
        <v>137</v>
      </c>
    </row>
    <row r="6" spans="1:4">
      <c r="A6" s="183" t="s">
        <v>138</v>
      </c>
      <c r="B6" s="184" t="s">
        <v>139</v>
      </c>
    </row>
    <row r="7" spans="1:4">
      <c r="A7" s="183" t="s">
        <v>140</v>
      </c>
      <c r="B7" s="184" t="s">
        <v>141</v>
      </c>
    </row>
    <row r="8" spans="1:4" ht="28">
      <c r="A8" s="183" t="s">
        <v>142</v>
      </c>
      <c r="B8" s="184" t="s">
        <v>143</v>
      </c>
    </row>
    <row r="9" spans="1:4">
      <c r="A9" s="183" t="s">
        <v>144</v>
      </c>
      <c r="B9" s="184" t="s">
        <v>145</v>
      </c>
    </row>
    <row r="10" spans="1:4">
      <c r="A10" s="183" t="s">
        <v>146</v>
      </c>
      <c r="B10" s="184" t="s">
        <v>147</v>
      </c>
    </row>
    <row r="11" spans="1:4">
      <c r="A11" s="183" t="s">
        <v>148</v>
      </c>
      <c r="B11" s="184" t="s">
        <v>149</v>
      </c>
    </row>
    <row r="12" spans="1:4">
      <c r="A12" s="183" t="s">
        <v>150</v>
      </c>
      <c r="B12" s="184" t="s">
        <v>151</v>
      </c>
    </row>
    <row r="13" spans="1:4">
      <c r="A13" s="183" t="s">
        <v>152</v>
      </c>
      <c r="B13" s="184" t="s">
        <v>153</v>
      </c>
    </row>
    <row r="14" spans="1:4">
      <c r="A14" s="183" t="s">
        <v>154</v>
      </c>
      <c r="B14" s="184" t="s">
        <v>155</v>
      </c>
    </row>
    <row r="15" spans="1:4">
      <c r="A15" s="183" t="s">
        <v>156</v>
      </c>
      <c r="B15" s="184" t="s">
        <v>157</v>
      </c>
    </row>
    <row r="16" spans="1:4">
      <c r="A16" s="183" t="s">
        <v>158</v>
      </c>
      <c r="B16" s="184" t="s">
        <v>159</v>
      </c>
    </row>
    <row r="17" spans="1:2">
      <c r="A17" s="183" t="s">
        <v>160</v>
      </c>
      <c r="B17" s="184" t="s">
        <v>161</v>
      </c>
    </row>
    <row r="18" spans="1:2">
      <c r="A18" s="183" t="s">
        <v>162</v>
      </c>
      <c r="B18" s="184" t="s">
        <v>163</v>
      </c>
    </row>
    <row r="19" spans="1:2">
      <c r="A19" s="183" t="s">
        <v>164</v>
      </c>
      <c r="B19" s="184" t="s">
        <v>165</v>
      </c>
    </row>
    <row r="20" spans="1:2">
      <c r="A20" s="183" t="s">
        <v>166</v>
      </c>
      <c r="B20" s="184" t="s">
        <v>167</v>
      </c>
    </row>
    <row r="21" spans="1:2">
      <c r="A21" s="183" t="s">
        <v>168</v>
      </c>
      <c r="B21" s="184" t="s">
        <v>169</v>
      </c>
    </row>
    <row r="22" spans="1:2">
      <c r="A22" s="183" t="s">
        <v>170</v>
      </c>
      <c r="B22" s="184" t="s">
        <v>171</v>
      </c>
    </row>
    <row r="23" spans="1:2">
      <c r="A23" s="183" t="s">
        <v>172</v>
      </c>
      <c r="B23" s="184" t="s">
        <v>173</v>
      </c>
    </row>
    <row r="24" spans="1:2" ht="28">
      <c r="A24" s="183" t="s">
        <v>174</v>
      </c>
      <c r="B24" s="184" t="s">
        <v>175</v>
      </c>
    </row>
    <row r="25" spans="1:2" ht="28">
      <c r="A25" s="183" t="s">
        <v>176</v>
      </c>
      <c r="B25" s="184" t="s">
        <v>175</v>
      </c>
    </row>
    <row r="26" spans="1:2">
      <c r="A26" s="183" t="s">
        <v>177</v>
      </c>
      <c r="B26" s="184" t="s">
        <v>178</v>
      </c>
    </row>
    <row r="27" spans="1:2">
      <c r="A27" s="183" t="s">
        <v>179</v>
      </c>
      <c r="B27" s="184" t="s">
        <v>180</v>
      </c>
    </row>
    <row r="28" spans="1:2">
      <c r="A28" s="183" t="s">
        <v>181</v>
      </c>
      <c r="B28" s="184" t="s">
        <v>182</v>
      </c>
    </row>
    <row r="29" spans="1:2">
      <c r="A29" s="183" t="s">
        <v>183</v>
      </c>
      <c r="B29" s="184" t="s">
        <v>184</v>
      </c>
    </row>
    <row r="30" spans="1:2">
      <c r="A30" s="183" t="s">
        <v>185</v>
      </c>
      <c r="B30" s="184" t="s">
        <v>186</v>
      </c>
    </row>
    <row r="31" spans="1:2">
      <c r="A31" s="183" t="s">
        <v>187</v>
      </c>
      <c r="B31" s="184" t="s">
        <v>188</v>
      </c>
    </row>
    <row r="32" spans="1:2">
      <c r="A32" s="183" t="s">
        <v>189</v>
      </c>
      <c r="B32" s="184" t="s">
        <v>190</v>
      </c>
    </row>
    <row r="33" spans="1:2">
      <c r="A33" s="183" t="s">
        <v>191</v>
      </c>
      <c r="B33" s="184" t="s">
        <v>192</v>
      </c>
    </row>
    <row r="34" spans="1:2">
      <c r="A34" s="183" t="s">
        <v>193</v>
      </c>
      <c r="B34" s="184" t="s">
        <v>194</v>
      </c>
    </row>
    <row r="35" spans="1:2">
      <c r="A35" s="183" t="s">
        <v>195</v>
      </c>
      <c r="B35" s="184" t="s">
        <v>196</v>
      </c>
    </row>
    <row r="36" spans="1:2">
      <c r="A36" s="183" t="s">
        <v>197</v>
      </c>
      <c r="B36" s="184" t="s">
        <v>198</v>
      </c>
    </row>
    <row r="37" spans="1:2">
      <c r="A37" s="183" t="s">
        <v>199</v>
      </c>
      <c r="B37" s="184" t="s">
        <v>200</v>
      </c>
    </row>
    <row r="38" spans="1:2">
      <c r="A38" s="183" t="s">
        <v>201</v>
      </c>
      <c r="B38" s="184" t="s">
        <v>202</v>
      </c>
    </row>
    <row r="39" spans="1:2">
      <c r="A39" s="183" t="s">
        <v>203</v>
      </c>
      <c r="B39" s="184" t="s">
        <v>204</v>
      </c>
    </row>
    <row r="40" spans="1:2">
      <c r="A40" s="183" t="s">
        <v>205</v>
      </c>
      <c r="B40" s="184" t="s">
        <v>206</v>
      </c>
    </row>
    <row r="41" spans="1:2">
      <c r="A41" s="183" t="s">
        <v>207</v>
      </c>
      <c r="B41" s="184" t="s">
        <v>208</v>
      </c>
    </row>
    <row r="42" spans="1:2" ht="28">
      <c r="A42" s="183" t="s">
        <v>209</v>
      </c>
      <c r="B42" s="184" t="s">
        <v>210</v>
      </c>
    </row>
    <row r="43" spans="1:2">
      <c r="A43" s="183" t="s">
        <v>211</v>
      </c>
      <c r="B43" s="184" t="s">
        <v>212</v>
      </c>
    </row>
    <row r="44" spans="1:2">
      <c r="A44" s="183" t="s">
        <v>213</v>
      </c>
      <c r="B44" s="184" t="s">
        <v>214</v>
      </c>
    </row>
    <row r="45" spans="1:2">
      <c r="A45" s="183" t="s">
        <v>215</v>
      </c>
      <c r="B45" s="184" t="s">
        <v>216</v>
      </c>
    </row>
    <row r="46" spans="1:2" ht="28">
      <c r="A46" s="183" t="s">
        <v>217</v>
      </c>
      <c r="B46" s="184" t="s">
        <v>218</v>
      </c>
    </row>
    <row r="47" spans="1:2">
      <c r="A47" s="183" t="s">
        <v>219</v>
      </c>
      <c r="B47" s="184" t="s">
        <v>220</v>
      </c>
    </row>
  </sheetData>
  <pageMargins left="0.7" right="0.7" top="0.75" bottom="0.75" header="0.3" footer="0.3"/>
  <pageSetup paperSize="9" scale="86" orientation="portrait" r:id="rId1"/>
  <headerFooter>
    <oddFooter>&amp;L&amp;"Helvetica,Regular"&amp;12&amp;K000000	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N26"/>
  <sheetViews>
    <sheetView zoomScaleNormal="100" workbookViewId="0">
      <selection activeCell="A7" sqref="A7:N26"/>
    </sheetView>
  </sheetViews>
  <sheetFormatPr baseColWidth="10" defaultColWidth="12" defaultRowHeight="13"/>
  <cols>
    <col min="1" max="1" width="32.5" style="261" customWidth="1"/>
    <col min="2" max="2" width="11.296875" style="261" customWidth="1"/>
    <col min="3" max="3" width="10.19921875" style="261" customWidth="1"/>
    <col min="4" max="4" width="16.69921875" style="261" customWidth="1"/>
    <col min="5" max="14" width="10.19921875" style="261" customWidth="1"/>
    <col min="15" max="16384" width="12" style="261"/>
  </cols>
  <sheetData>
    <row r="1" spans="1:14" s="186" customFormat="1" ht="18.75" customHeight="1">
      <c r="A1" s="1073" t="s">
        <v>1149</v>
      </c>
      <c r="B1" s="1073"/>
      <c r="C1" s="1073"/>
      <c r="D1" s="1073"/>
      <c r="E1" s="1073"/>
      <c r="F1" s="1073"/>
      <c r="G1" s="1073"/>
      <c r="H1" s="1073"/>
      <c r="I1" s="1073"/>
      <c r="J1" s="1073"/>
      <c r="K1" s="1073"/>
      <c r="L1" s="1073"/>
      <c r="M1" s="1073"/>
      <c r="N1" s="1073"/>
    </row>
    <row r="2" spans="1:14" s="186" customFormat="1" ht="8.15" customHeight="1"/>
    <row r="3" spans="1:14" s="186" customFormat="1" ht="12.75" customHeight="1">
      <c r="A3" s="930" t="s">
        <v>487</v>
      </c>
      <c r="B3" s="930"/>
      <c r="C3" s="930"/>
      <c r="K3" s="201" t="s">
        <v>488</v>
      </c>
      <c r="L3" s="945">
        <f>+'Note 1'!E3</f>
        <v>45657</v>
      </c>
      <c r="M3" s="961"/>
    </row>
    <row r="4" spans="1:14" s="186" customFormat="1" ht="15" customHeight="1">
      <c r="A4" s="942" t="str">
        <f>+'Note 1'!A4</f>
        <v>SOCIETE DES MINES DU SENEGAL - SA</v>
      </c>
      <c r="B4" s="942"/>
      <c r="C4" s="942"/>
      <c r="K4" s="946" t="s">
        <v>489</v>
      </c>
      <c r="L4" s="962">
        <f>+'Note 1'!E4</f>
        <v>12</v>
      </c>
      <c r="M4" s="962"/>
    </row>
    <row r="5" spans="1:14" s="186" customFormat="1" ht="15" customHeight="1">
      <c r="A5" s="186" t="s">
        <v>490</v>
      </c>
      <c r="B5" s="949" t="str">
        <f>+'Note 1'!B5</f>
        <v>0086501962V3</v>
      </c>
      <c r="C5" s="949"/>
      <c r="K5" s="946"/>
      <c r="L5" s="963"/>
      <c r="M5" s="963"/>
    </row>
    <row r="6" spans="1:14" ht="5.25" customHeight="1"/>
    <row r="7" spans="1:14" ht="35.15" customHeight="1">
      <c r="A7" s="1086" t="s">
        <v>1150</v>
      </c>
      <c r="B7" s="1088" t="s">
        <v>1151</v>
      </c>
      <c r="C7" s="1076" t="s">
        <v>1152</v>
      </c>
      <c r="D7" s="1077"/>
      <c r="E7" s="1076" t="s">
        <v>1153</v>
      </c>
      <c r="F7" s="1077"/>
      <c r="G7" s="1076" t="s">
        <v>1154</v>
      </c>
      <c r="H7" s="1077"/>
      <c r="I7" s="1076" t="s">
        <v>1155</v>
      </c>
      <c r="J7" s="1077"/>
      <c r="K7" s="1076" t="s">
        <v>1156</v>
      </c>
      <c r="L7" s="1077"/>
      <c r="M7" s="1076" t="s">
        <v>1157</v>
      </c>
      <c r="N7" s="1077"/>
    </row>
    <row r="8" spans="1:14">
      <c r="A8" s="1087"/>
      <c r="B8" s="1089"/>
      <c r="C8" s="263" t="s">
        <v>1158</v>
      </c>
      <c r="D8" s="263" t="s">
        <v>1159</v>
      </c>
      <c r="E8" s="263" t="s">
        <v>1158</v>
      </c>
      <c r="F8" s="263" t="s">
        <v>1159</v>
      </c>
      <c r="G8" s="263" t="s">
        <v>1158</v>
      </c>
      <c r="H8" s="263" t="s">
        <v>1159</v>
      </c>
      <c r="I8" s="263" t="s">
        <v>1158</v>
      </c>
      <c r="J8" s="263" t="s">
        <v>1159</v>
      </c>
      <c r="K8" s="263" t="s">
        <v>1158</v>
      </c>
      <c r="L8" s="263" t="s">
        <v>1159</v>
      </c>
      <c r="M8" s="263" t="s">
        <v>1158</v>
      </c>
      <c r="N8" s="263" t="s">
        <v>1159</v>
      </c>
    </row>
    <row r="9" spans="1:14">
      <c r="A9" s="565"/>
      <c r="B9" s="566"/>
      <c r="C9" s="566"/>
      <c r="D9" s="566"/>
      <c r="E9" s="566"/>
      <c r="F9" s="566"/>
      <c r="G9" s="566"/>
      <c r="H9" s="566"/>
      <c r="I9" s="566"/>
      <c r="J9" s="566"/>
      <c r="K9" s="566"/>
      <c r="L9" s="566"/>
      <c r="M9" s="566"/>
      <c r="N9" s="566"/>
    </row>
    <row r="10" spans="1:14">
      <c r="A10" s="565"/>
      <c r="B10" s="566"/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566"/>
    </row>
    <row r="11" spans="1:14">
      <c r="A11" s="565"/>
      <c r="B11" s="566"/>
      <c r="C11" s="566"/>
      <c r="D11" s="566"/>
      <c r="E11" s="566"/>
      <c r="F11" s="566"/>
      <c r="G11" s="566"/>
      <c r="H11" s="566"/>
      <c r="I11" s="566"/>
      <c r="J11" s="566"/>
      <c r="K11" s="566"/>
      <c r="L11" s="566"/>
      <c r="M11" s="566"/>
      <c r="N11" s="566"/>
    </row>
    <row r="12" spans="1:14">
      <c r="A12" s="565"/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566"/>
    </row>
    <row r="13" spans="1:14">
      <c r="A13" s="567"/>
      <c r="B13" s="566"/>
      <c r="C13" s="566"/>
      <c r="D13" s="566"/>
      <c r="E13" s="566"/>
      <c r="F13" s="566"/>
      <c r="G13" s="566"/>
      <c r="H13" s="566"/>
      <c r="I13" s="566"/>
      <c r="J13" s="566"/>
      <c r="K13" s="566"/>
      <c r="L13" s="566"/>
      <c r="M13" s="566"/>
      <c r="N13" s="566"/>
    </row>
    <row r="14" spans="1:14">
      <c r="A14" s="567"/>
      <c r="B14" s="566"/>
      <c r="C14" s="566"/>
      <c r="D14" s="566"/>
      <c r="E14" s="566"/>
      <c r="F14" s="566"/>
      <c r="G14" s="566"/>
      <c r="H14" s="566"/>
      <c r="I14" s="566"/>
      <c r="J14" s="566"/>
      <c r="K14" s="566"/>
      <c r="L14" s="566"/>
      <c r="M14" s="566"/>
      <c r="N14" s="566"/>
    </row>
    <row r="15" spans="1:14">
      <c r="A15" s="565"/>
      <c r="B15" s="566"/>
      <c r="C15" s="566"/>
      <c r="D15" s="566"/>
      <c r="E15" s="566"/>
      <c r="F15" s="566"/>
      <c r="G15" s="566"/>
      <c r="H15" s="566"/>
      <c r="I15" s="566"/>
      <c r="J15" s="566"/>
      <c r="K15" s="566"/>
      <c r="L15" s="566"/>
      <c r="M15" s="566"/>
      <c r="N15" s="566"/>
    </row>
    <row r="16" spans="1:14">
      <c r="A16" s="565"/>
      <c r="B16" s="566"/>
      <c r="C16" s="566"/>
      <c r="D16" s="566"/>
      <c r="E16" s="566"/>
      <c r="F16" s="566"/>
      <c r="G16" s="566"/>
      <c r="H16" s="566"/>
      <c r="I16" s="566"/>
      <c r="J16" s="566"/>
      <c r="K16" s="566"/>
      <c r="L16" s="566"/>
      <c r="M16" s="566"/>
      <c r="N16" s="566"/>
    </row>
    <row r="17" spans="1:14">
      <c r="A17" s="565"/>
      <c r="B17" s="566"/>
      <c r="C17" s="566"/>
      <c r="D17" s="566"/>
      <c r="E17" s="566"/>
      <c r="F17" s="566"/>
      <c r="G17" s="566"/>
      <c r="H17" s="566"/>
      <c r="I17" s="566"/>
      <c r="J17" s="566"/>
      <c r="K17" s="566"/>
      <c r="L17" s="566"/>
      <c r="M17" s="566"/>
      <c r="N17" s="566"/>
    </row>
    <row r="18" spans="1:14">
      <c r="A18" s="565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</row>
    <row r="19" spans="1:14">
      <c r="A19" s="565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</row>
    <row r="20" spans="1:14">
      <c r="A20" s="565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</row>
    <row r="21" spans="1:14">
      <c r="A21" s="565"/>
      <c r="B21" s="566"/>
      <c r="C21" s="566"/>
      <c r="D21" s="566"/>
      <c r="E21" s="566"/>
      <c r="F21" s="566"/>
      <c r="G21" s="566"/>
      <c r="H21" s="566"/>
      <c r="I21" s="566"/>
      <c r="J21" s="566"/>
      <c r="K21" s="566"/>
      <c r="L21" s="566"/>
      <c r="M21" s="566"/>
      <c r="N21" s="566"/>
    </row>
    <row r="22" spans="1:14">
      <c r="A22" s="565"/>
      <c r="B22" s="566"/>
      <c r="C22" s="566"/>
      <c r="D22" s="566"/>
      <c r="E22" s="566"/>
      <c r="F22" s="566"/>
      <c r="G22" s="566"/>
      <c r="H22" s="566"/>
      <c r="I22" s="566"/>
      <c r="J22" s="566"/>
      <c r="K22" s="566"/>
      <c r="L22" s="566"/>
      <c r="M22" s="566"/>
      <c r="N22" s="566"/>
    </row>
    <row r="23" spans="1:14">
      <c r="A23" s="1078" t="s">
        <v>1160</v>
      </c>
      <c r="B23" s="1080"/>
      <c r="C23" s="566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</row>
    <row r="24" spans="1:14">
      <c r="A24" s="1079"/>
      <c r="B24" s="1081"/>
      <c r="C24" s="566"/>
      <c r="D24" s="566"/>
      <c r="E24" s="566"/>
      <c r="F24" s="566"/>
      <c r="G24" s="566"/>
      <c r="H24" s="566"/>
      <c r="I24" s="566"/>
      <c r="J24" s="566"/>
      <c r="K24" s="566"/>
      <c r="L24" s="566"/>
      <c r="M24" s="566"/>
      <c r="N24" s="566"/>
    </row>
    <row r="25" spans="1:14">
      <c r="A25" s="1082" t="s">
        <v>114</v>
      </c>
      <c r="B25" s="1084"/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M25" s="568"/>
      <c r="N25" s="568"/>
    </row>
    <row r="26" spans="1:14">
      <c r="A26" s="1083"/>
      <c r="B26" s="1085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</row>
  </sheetData>
  <mergeCells count="19">
    <mergeCell ref="K7:L7"/>
    <mergeCell ref="M7:N7"/>
    <mergeCell ref="A23:A24"/>
    <mergeCell ref="B23:B24"/>
    <mergeCell ref="A25:A26"/>
    <mergeCell ref="B25:B26"/>
    <mergeCell ref="A7:A8"/>
    <mergeCell ref="B7:B8"/>
    <mergeCell ref="C7:D7"/>
    <mergeCell ref="E7:F7"/>
    <mergeCell ref="G7:H7"/>
    <mergeCell ref="I7:J7"/>
    <mergeCell ref="A1:N1"/>
    <mergeCell ref="A3:C3"/>
    <mergeCell ref="L3:M3"/>
    <mergeCell ref="A4:C4"/>
    <mergeCell ref="K4:K5"/>
    <mergeCell ref="L4:M5"/>
    <mergeCell ref="B5:C5"/>
  </mergeCells>
  <dataValidations count="2">
    <dataValidation type="whole" operator="notEqual" allowBlank="1" showInputMessage="1" showErrorMessage="1" sqref="B9:N22" xr:uid="{00000000-0002-0000-3100-000000000000}">
      <formula1>0</formula1>
    </dataValidation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C24:N26" xr:uid="{00000000-0002-0000-3100-000001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8" orientation="portrait" r:id="rId1"/>
  <headerFooter>
    <oddFooter>&amp;L&amp;"Helvetica,Regular"&amp;12&amp;K000000	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I28"/>
  <sheetViews>
    <sheetView zoomScaleNormal="100" workbookViewId="0">
      <selection activeCell="A7" sqref="A7:I28"/>
    </sheetView>
  </sheetViews>
  <sheetFormatPr baseColWidth="10" defaultColWidth="12" defaultRowHeight="13"/>
  <cols>
    <col min="1" max="1" width="32.5" style="261" customWidth="1"/>
    <col min="2" max="2" width="13.69921875" style="261" customWidth="1"/>
    <col min="3" max="8" width="10.19921875" style="261" customWidth="1"/>
    <col min="9" max="9" width="13.69921875" style="261" customWidth="1"/>
    <col min="10" max="16384" width="12" style="261"/>
  </cols>
  <sheetData>
    <row r="1" spans="1:9" s="186" customFormat="1" ht="18.75" customHeight="1">
      <c r="A1" s="1073" t="s">
        <v>1161</v>
      </c>
      <c r="B1" s="1073"/>
      <c r="C1" s="1073"/>
      <c r="D1" s="1073"/>
      <c r="E1" s="1073"/>
      <c r="F1" s="1073"/>
      <c r="G1" s="1073"/>
      <c r="H1" s="1073"/>
      <c r="I1" s="1073"/>
    </row>
    <row r="2" spans="1:9" s="186" customFormat="1" ht="8.15" customHeight="1"/>
    <row r="3" spans="1:9" s="186" customFormat="1" ht="12.75" customHeight="1">
      <c r="A3" s="930" t="s">
        <v>487</v>
      </c>
      <c r="B3" s="930"/>
      <c r="C3" s="930"/>
      <c r="G3" s="198" t="s">
        <v>488</v>
      </c>
      <c r="H3" s="945">
        <f>+'Note 1'!E3</f>
        <v>45657</v>
      </c>
      <c r="I3" s="961"/>
    </row>
    <row r="4" spans="1:9" s="186" customFormat="1" ht="15" customHeight="1">
      <c r="A4" s="942" t="str">
        <f>+'Note 1'!A4</f>
        <v>SOCIETE DES MINES DU SENEGAL - SA</v>
      </c>
      <c r="B4" s="942"/>
      <c r="C4" s="942"/>
      <c r="G4" s="946" t="s">
        <v>489</v>
      </c>
      <c r="H4" s="962">
        <f>+'Note 1'!E4</f>
        <v>12</v>
      </c>
      <c r="I4" s="962"/>
    </row>
    <row r="5" spans="1:9" s="186" customFormat="1" ht="15" customHeight="1">
      <c r="A5" s="186" t="s">
        <v>490</v>
      </c>
      <c r="B5" s="949" t="str">
        <f>+'Note 1'!B5</f>
        <v>0086501962V3</v>
      </c>
      <c r="C5" s="949"/>
      <c r="G5" s="946"/>
      <c r="H5" s="963"/>
      <c r="I5" s="963"/>
    </row>
    <row r="6" spans="1:9" ht="5.25" customHeight="1"/>
    <row r="7" spans="1:9">
      <c r="A7" s="1104" t="s">
        <v>1162</v>
      </c>
      <c r="B7" s="1104" t="s">
        <v>1151</v>
      </c>
      <c r="C7" s="1090" t="s">
        <v>1163</v>
      </c>
      <c r="D7" s="1091"/>
      <c r="E7" s="1091"/>
      <c r="F7" s="1091"/>
      <c r="G7" s="1091"/>
      <c r="H7" s="1092"/>
      <c r="I7" s="1093" t="s">
        <v>1164</v>
      </c>
    </row>
    <row r="8" spans="1:9">
      <c r="A8" s="1105"/>
      <c r="B8" s="1105"/>
      <c r="C8" s="1096" t="s">
        <v>1165</v>
      </c>
      <c r="D8" s="1097"/>
      <c r="E8" s="1090" t="s">
        <v>1166</v>
      </c>
      <c r="F8" s="1091"/>
      <c r="G8" s="1091"/>
      <c r="H8" s="1092"/>
      <c r="I8" s="1094"/>
    </row>
    <row r="9" spans="1:9" ht="23.25" customHeight="1">
      <c r="A9" s="1105"/>
      <c r="B9" s="1105"/>
      <c r="C9" s="1098"/>
      <c r="D9" s="1099"/>
      <c r="E9" s="1100" t="s">
        <v>1167</v>
      </c>
      <c r="F9" s="1101"/>
      <c r="G9" s="1102" t="s">
        <v>1168</v>
      </c>
      <c r="H9" s="1103"/>
      <c r="I9" s="1095"/>
    </row>
    <row r="10" spans="1:9">
      <c r="A10" s="1106"/>
      <c r="B10" s="1106"/>
      <c r="C10" s="263" t="s">
        <v>1158</v>
      </c>
      <c r="D10" s="263" t="s">
        <v>1159</v>
      </c>
      <c r="E10" s="263" t="s">
        <v>1158</v>
      </c>
      <c r="F10" s="263" t="s">
        <v>1159</v>
      </c>
      <c r="G10" s="263" t="s">
        <v>1158</v>
      </c>
      <c r="H10" s="263" t="s">
        <v>1159</v>
      </c>
      <c r="I10" s="263" t="s">
        <v>1159</v>
      </c>
    </row>
    <row r="11" spans="1:9">
      <c r="A11" s="565"/>
      <c r="B11" s="566"/>
      <c r="C11" s="566"/>
      <c r="D11" s="566"/>
      <c r="E11" s="566"/>
      <c r="F11" s="566"/>
      <c r="G11" s="566"/>
      <c r="H11" s="566"/>
      <c r="I11" s="566"/>
    </row>
    <row r="12" spans="1:9">
      <c r="A12" s="565"/>
      <c r="B12" s="566"/>
      <c r="C12" s="566"/>
      <c r="D12" s="566"/>
      <c r="E12" s="566"/>
      <c r="F12" s="566"/>
      <c r="G12" s="566"/>
      <c r="H12" s="566"/>
      <c r="I12" s="566"/>
    </row>
    <row r="13" spans="1:9">
      <c r="A13" s="565"/>
      <c r="B13" s="566"/>
      <c r="C13" s="566"/>
      <c r="D13" s="566"/>
      <c r="E13" s="566"/>
      <c r="F13" s="566"/>
      <c r="G13" s="566"/>
      <c r="H13" s="566"/>
      <c r="I13" s="566"/>
    </row>
    <row r="14" spans="1:9">
      <c r="A14" s="565"/>
      <c r="B14" s="566"/>
      <c r="C14" s="566"/>
      <c r="D14" s="566"/>
      <c r="E14" s="566"/>
      <c r="F14" s="566"/>
      <c r="G14" s="566"/>
      <c r="H14" s="566"/>
      <c r="I14" s="566"/>
    </row>
    <row r="15" spans="1:9">
      <c r="A15" s="567"/>
      <c r="B15" s="566"/>
      <c r="C15" s="566"/>
      <c r="D15" s="566"/>
      <c r="E15" s="566"/>
      <c r="F15" s="566"/>
      <c r="G15" s="566"/>
      <c r="H15" s="566"/>
      <c r="I15" s="566"/>
    </row>
    <row r="16" spans="1:9">
      <c r="A16" s="567"/>
      <c r="B16" s="566"/>
      <c r="C16" s="566"/>
      <c r="D16" s="566"/>
      <c r="E16" s="566"/>
      <c r="F16" s="566"/>
      <c r="G16" s="566"/>
      <c r="H16" s="566"/>
      <c r="I16" s="566"/>
    </row>
    <row r="17" spans="1:9">
      <c r="A17" s="565"/>
      <c r="B17" s="566"/>
      <c r="C17" s="566"/>
      <c r="D17" s="566"/>
      <c r="E17" s="566"/>
      <c r="F17" s="566"/>
      <c r="G17" s="566"/>
      <c r="H17" s="566"/>
      <c r="I17" s="566"/>
    </row>
    <row r="18" spans="1:9">
      <c r="A18" s="565"/>
      <c r="B18" s="566"/>
      <c r="C18" s="566"/>
      <c r="D18" s="566"/>
      <c r="E18" s="566"/>
      <c r="F18" s="566"/>
      <c r="G18" s="566"/>
      <c r="H18" s="566"/>
      <c r="I18" s="566"/>
    </row>
    <row r="19" spans="1:9">
      <c r="A19" s="565"/>
      <c r="B19" s="566"/>
      <c r="C19" s="566"/>
      <c r="D19" s="566"/>
      <c r="E19" s="566"/>
      <c r="F19" s="566"/>
      <c r="G19" s="566"/>
      <c r="H19" s="566"/>
      <c r="I19" s="566"/>
    </row>
    <row r="20" spans="1:9">
      <c r="A20" s="565"/>
      <c r="B20" s="566"/>
      <c r="C20" s="566"/>
      <c r="D20" s="566"/>
      <c r="E20" s="566"/>
      <c r="F20" s="566"/>
      <c r="G20" s="566"/>
      <c r="H20" s="566"/>
      <c r="I20" s="566"/>
    </row>
    <row r="21" spans="1:9">
      <c r="A21" s="565"/>
      <c r="B21" s="566"/>
      <c r="C21" s="566"/>
      <c r="D21" s="566"/>
      <c r="E21" s="566"/>
      <c r="F21" s="566"/>
      <c r="G21" s="566"/>
      <c r="H21" s="566"/>
      <c r="I21" s="566"/>
    </row>
    <row r="22" spans="1:9">
      <c r="A22" s="565"/>
      <c r="B22" s="566"/>
      <c r="C22" s="566"/>
      <c r="D22" s="566"/>
      <c r="E22" s="566"/>
      <c r="F22" s="566"/>
      <c r="G22" s="566"/>
      <c r="H22" s="566"/>
      <c r="I22" s="566"/>
    </row>
    <row r="23" spans="1:9">
      <c r="A23" s="565"/>
      <c r="B23" s="566"/>
      <c r="C23" s="566"/>
      <c r="D23" s="566"/>
      <c r="E23" s="566"/>
      <c r="F23" s="566"/>
      <c r="G23" s="566"/>
      <c r="H23" s="566"/>
      <c r="I23" s="566"/>
    </row>
    <row r="24" spans="1:9">
      <c r="A24" s="565"/>
      <c r="B24" s="566"/>
      <c r="C24" s="566"/>
      <c r="D24" s="566"/>
      <c r="E24" s="566"/>
      <c r="F24" s="566"/>
      <c r="G24" s="566"/>
      <c r="H24" s="566"/>
      <c r="I24" s="566"/>
    </row>
    <row r="25" spans="1:9">
      <c r="A25" s="1078" t="s">
        <v>1169</v>
      </c>
      <c r="B25" s="1080"/>
      <c r="C25" s="566"/>
      <c r="D25" s="566"/>
      <c r="E25" s="566"/>
      <c r="F25" s="566"/>
      <c r="G25" s="566"/>
      <c r="H25" s="566"/>
      <c r="I25" s="566"/>
    </row>
    <row r="26" spans="1:9">
      <c r="A26" s="1079"/>
      <c r="B26" s="1081"/>
      <c r="C26" s="566"/>
      <c r="D26" s="566"/>
      <c r="E26" s="566"/>
      <c r="F26" s="566"/>
      <c r="G26" s="566"/>
      <c r="H26" s="566"/>
      <c r="I26" s="566"/>
    </row>
    <row r="27" spans="1:9">
      <c r="A27" s="1082" t="s">
        <v>114</v>
      </c>
      <c r="B27" s="1084"/>
      <c r="C27" s="568"/>
      <c r="D27" s="568"/>
      <c r="E27" s="568"/>
      <c r="F27" s="568"/>
      <c r="G27" s="568"/>
      <c r="H27" s="568"/>
      <c r="I27" s="568"/>
    </row>
    <row r="28" spans="1:9">
      <c r="A28" s="1083"/>
      <c r="B28" s="1085"/>
      <c r="C28" s="568"/>
      <c r="D28" s="568"/>
      <c r="E28" s="568"/>
      <c r="F28" s="568"/>
      <c r="G28" s="568"/>
      <c r="H28" s="568"/>
      <c r="I28" s="568"/>
    </row>
  </sheetData>
  <mergeCells count="19">
    <mergeCell ref="A25:A26"/>
    <mergeCell ref="B25:B26"/>
    <mergeCell ref="A27:A28"/>
    <mergeCell ref="B27:B28"/>
    <mergeCell ref="A7:A10"/>
    <mergeCell ref="B7:B10"/>
    <mergeCell ref="C7:H7"/>
    <mergeCell ref="I7:I9"/>
    <mergeCell ref="C8:D9"/>
    <mergeCell ref="E8:H8"/>
    <mergeCell ref="E9:F9"/>
    <mergeCell ref="G9:H9"/>
    <mergeCell ref="A1:I1"/>
    <mergeCell ref="A3:C3"/>
    <mergeCell ref="H3:I3"/>
    <mergeCell ref="A4:C4"/>
    <mergeCell ref="G4:G5"/>
    <mergeCell ref="H4:I5"/>
    <mergeCell ref="B5:C5"/>
  </mergeCells>
  <dataValidations count="1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11:I28" xr:uid="{00000000-0002-0000-32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9" orientation="portrait" r:id="rId1"/>
  <headerFooter>
    <oddFooter>&amp;L&amp;"Helvetica,Regular"&amp;12&amp;K000000	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F66"/>
  <sheetViews>
    <sheetView zoomScaleNormal="100" workbookViewId="0">
      <selection activeCell="B62" sqref="B62:C63"/>
    </sheetView>
  </sheetViews>
  <sheetFormatPr baseColWidth="10" defaultColWidth="12" defaultRowHeight="13"/>
  <cols>
    <col min="1" max="1" width="76.69921875" style="186" customWidth="1"/>
    <col min="2" max="3" width="21.796875" style="383" customWidth="1"/>
    <col min="4" max="4" width="14.796875" style="186" customWidth="1"/>
    <col min="5" max="16384" width="12" style="186"/>
  </cols>
  <sheetData>
    <row r="1" spans="1:6" ht="21" customHeight="1">
      <c r="A1" s="929" t="s">
        <v>1170</v>
      </c>
      <c r="B1" s="929"/>
      <c r="C1" s="929"/>
      <c r="D1" s="929"/>
    </row>
    <row r="2" spans="1:6" ht="8.15" customHeight="1"/>
    <row r="3" spans="1:6" ht="12.75" customHeight="1">
      <c r="A3" s="186" t="s">
        <v>487</v>
      </c>
      <c r="B3" s="384" t="s">
        <v>488</v>
      </c>
      <c r="C3" s="945">
        <f>+'Note 1'!E3</f>
        <v>45657</v>
      </c>
      <c r="D3" s="961"/>
    </row>
    <row r="4" spans="1:6" ht="15" customHeight="1">
      <c r="A4" s="411" t="str">
        <f>+'Note 1'!A4</f>
        <v>SOCIETE DES MINES DU SENEGAL - SA</v>
      </c>
      <c r="B4" s="390"/>
      <c r="C4" s="385" t="s">
        <v>489</v>
      </c>
      <c r="D4" s="264">
        <f>+'Note 1'!E4</f>
        <v>12</v>
      </c>
      <c r="F4" s="202"/>
    </row>
    <row r="5" spans="1:6" ht="15" customHeight="1">
      <c r="A5" s="186" t="s">
        <v>490</v>
      </c>
      <c r="B5" s="1110" t="str">
        <f>+'Note 1'!B5</f>
        <v>0086501962V3</v>
      </c>
      <c r="C5" s="1110"/>
      <c r="D5" s="391"/>
      <c r="F5" s="202"/>
    </row>
    <row r="6" spans="1:6" ht="8.15" customHeight="1"/>
    <row r="7" spans="1:6" ht="25.15" customHeight="1">
      <c r="A7" s="569" t="s">
        <v>1171</v>
      </c>
      <c r="B7" s="570" t="s">
        <v>751</v>
      </c>
      <c r="C7" s="571" t="s">
        <v>752</v>
      </c>
      <c r="D7" s="572" t="s">
        <v>625</v>
      </c>
    </row>
    <row r="8" spans="1:6" ht="20.149999999999999" customHeight="1">
      <c r="A8" s="1111" t="s">
        <v>1172</v>
      </c>
      <c r="B8" s="1112"/>
      <c r="C8" s="1112"/>
      <c r="D8" s="1113"/>
    </row>
    <row r="9" spans="1:6" ht="25.15" customHeight="1">
      <c r="A9" s="573" t="s">
        <v>1173</v>
      </c>
      <c r="B9" s="574"/>
      <c r="C9" s="575"/>
      <c r="D9" s="576"/>
    </row>
    <row r="10" spans="1:6">
      <c r="A10" s="544" t="s">
        <v>1174</v>
      </c>
      <c r="B10" s="577"/>
      <c r="C10" s="771"/>
      <c r="D10" s="772"/>
    </row>
    <row r="11" spans="1:6">
      <c r="A11" s="544" t="s">
        <v>1175</v>
      </c>
      <c r="B11" s="577"/>
      <c r="C11" s="771"/>
      <c r="D11" s="772"/>
    </row>
    <row r="12" spans="1:6">
      <c r="A12" s="544" t="s">
        <v>1176</v>
      </c>
      <c r="B12" s="577">
        <v>317893623</v>
      </c>
      <c r="C12" s="771">
        <v>253646752</v>
      </c>
      <c r="D12" s="772"/>
    </row>
    <row r="13" spans="1:6">
      <c r="A13" s="544" t="s">
        <v>1177</v>
      </c>
      <c r="B13" s="577">
        <v>-57525661</v>
      </c>
      <c r="C13" s="771">
        <v>-31360933</v>
      </c>
      <c r="D13" s="772"/>
    </row>
    <row r="14" spans="1:6">
      <c r="A14" s="544" t="s">
        <v>1178</v>
      </c>
      <c r="B14" s="577">
        <v>-113260395</v>
      </c>
      <c r="C14" s="771">
        <v>-81557063</v>
      </c>
      <c r="D14" s="772"/>
    </row>
    <row r="15" spans="1:6">
      <c r="A15" s="544" t="s">
        <v>1179</v>
      </c>
      <c r="B15" s="577">
        <v>-273123</v>
      </c>
      <c r="C15" s="771"/>
      <c r="D15" s="772"/>
    </row>
    <row r="16" spans="1:6">
      <c r="A16" s="544" t="s">
        <v>1180</v>
      </c>
      <c r="B16" s="577">
        <v>-113533518</v>
      </c>
      <c r="C16" s="771">
        <v>-81557063</v>
      </c>
      <c r="D16" s="772"/>
    </row>
    <row r="17" spans="1:4">
      <c r="A17" s="544" t="s">
        <v>1181</v>
      </c>
      <c r="B17" s="577">
        <v>69404280</v>
      </c>
      <c r="C17" s="771">
        <v>45610730</v>
      </c>
      <c r="D17" s="772"/>
    </row>
    <row r="18" spans="1:4">
      <c r="A18" s="544" t="s">
        <v>1182</v>
      </c>
      <c r="B18" s="577">
        <v>-44129238</v>
      </c>
      <c r="C18" s="771">
        <v>-35946333</v>
      </c>
      <c r="D18" s="772"/>
    </row>
    <row r="19" spans="1:4" ht="20.149999999999999" customHeight="1">
      <c r="A19" s="547" t="s">
        <v>1183</v>
      </c>
      <c r="B19" s="579"/>
      <c r="C19" s="773"/>
      <c r="D19" s="774"/>
    </row>
    <row r="20" spans="1:4" ht="20.149999999999999" customHeight="1">
      <c r="A20" s="552" t="s">
        <v>1184</v>
      </c>
      <c r="B20" s="577">
        <v>-57525661</v>
      </c>
      <c r="C20" s="771">
        <v>-31360933</v>
      </c>
      <c r="D20" s="226"/>
    </row>
    <row r="21" spans="1:4">
      <c r="A21" s="580" t="s">
        <v>1185</v>
      </c>
      <c r="B21" s="577"/>
      <c r="C21" s="771"/>
      <c r="D21" s="226"/>
    </row>
    <row r="22" spans="1:4">
      <c r="A22" s="580" t="s">
        <v>1186</v>
      </c>
      <c r="B22" s="577"/>
      <c r="C22" s="771"/>
      <c r="D22" s="226"/>
    </row>
    <row r="23" spans="1:4" ht="20.149999999999999" customHeight="1">
      <c r="A23" s="581" t="s">
        <v>1187</v>
      </c>
      <c r="B23" s="579">
        <v>-57525661</v>
      </c>
      <c r="C23" s="579">
        <v>-31360933</v>
      </c>
      <c r="D23" s="226"/>
    </row>
    <row r="24" spans="1:4">
      <c r="A24" s="580" t="s">
        <v>1188</v>
      </c>
      <c r="B24" s="577"/>
      <c r="C24" s="771"/>
      <c r="D24" s="226"/>
    </row>
    <row r="25" spans="1:4">
      <c r="A25" s="580" t="s">
        <v>1189</v>
      </c>
      <c r="B25" s="577"/>
      <c r="C25" s="771"/>
      <c r="D25" s="226"/>
    </row>
    <row r="26" spans="1:4">
      <c r="A26" s="580" t="s">
        <v>1190</v>
      </c>
      <c r="B26" s="577"/>
      <c r="C26" s="771"/>
      <c r="D26" s="226"/>
    </row>
    <row r="27" spans="1:4">
      <c r="A27" s="580" t="s">
        <v>1191</v>
      </c>
      <c r="B27" s="577">
        <v>22689243</v>
      </c>
      <c r="C27" s="771">
        <v>47227330</v>
      </c>
      <c r="D27" s="226"/>
    </row>
    <row r="28" spans="1:4">
      <c r="A28" s="580" t="s">
        <v>1192</v>
      </c>
      <c r="B28" s="577"/>
      <c r="C28" s="771"/>
      <c r="D28" s="226"/>
    </row>
    <row r="29" spans="1:4">
      <c r="A29" s="580" t="s">
        <v>1193</v>
      </c>
      <c r="B29" s="577">
        <v>273123</v>
      </c>
      <c r="C29" s="771"/>
      <c r="D29" s="226"/>
    </row>
    <row r="30" spans="1:4">
      <c r="A30" s="580" t="s">
        <v>1194</v>
      </c>
      <c r="B30" s="577"/>
      <c r="C30" s="771"/>
      <c r="D30" s="226"/>
    </row>
    <row r="31" spans="1:4">
      <c r="A31" s="580" t="s">
        <v>1483</v>
      </c>
      <c r="B31" s="577"/>
      <c r="C31" s="771"/>
      <c r="D31" s="226"/>
    </row>
    <row r="32" spans="1:4">
      <c r="A32" s="580" t="s">
        <v>1195</v>
      </c>
      <c r="B32" s="577"/>
      <c r="C32" s="771"/>
      <c r="D32" s="226"/>
    </row>
    <row r="33" spans="1:4">
      <c r="A33" s="580" t="s">
        <v>1196</v>
      </c>
      <c r="B33" s="582"/>
      <c r="C33" s="582"/>
      <c r="D33" s="226"/>
    </row>
    <row r="34" spans="1:4" ht="20.149999999999999" customHeight="1">
      <c r="A34" s="581" t="s">
        <v>1197</v>
      </c>
      <c r="B34" s="579">
        <v>-35109541</v>
      </c>
      <c r="C34" s="579">
        <v>15866397</v>
      </c>
      <c r="D34" s="775">
        <v>-0.13</v>
      </c>
    </row>
    <row r="35" spans="1:4">
      <c r="A35" s="583" t="s">
        <v>1198</v>
      </c>
      <c r="B35" s="577"/>
      <c r="C35" s="771"/>
      <c r="D35" s="776"/>
    </row>
    <row r="36" spans="1:4" ht="20.149999999999999" customHeight="1">
      <c r="A36" s="581" t="s">
        <v>1199</v>
      </c>
      <c r="B36" s="579">
        <v>-35109541</v>
      </c>
      <c r="C36" s="579">
        <v>15866397</v>
      </c>
      <c r="D36" s="775">
        <v>-0.13</v>
      </c>
    </row>
    <row r="37" spans="1:4" ht="20.149999999999999" customHeight="1">
      <c r="A37" s="1107" t="s">
        <v>1200</v>
      </c>
      <c r="B37" s="1108"/>
      <c r="C37" s="1108"/>
      <c r="D37" s="1109"/>
    </row>
    <row r="38" spans="1:4" ht="32.15" customHeight="1">
      <c r="A38" s="544"/>
      <c r="B38" s="585"/>
      <c r="C38" s="584"/>
      <c r="D38" s="584"/>
    </row>
    <row r="39" spans="1:4" ht="32.15" customHeight="1">
      <c r="A39" s="544"/>
      <c r="B39" s="585"/>
      <c r="C39" s="584"/>
      <c r="D39" s="584"/>
    </row>
    <row r="40" spans="1:4" ht="20.149999999999999" customHeight="1">
      <c r="A40" s="1107" t="s">
        <v>1201</v>
      </c>
      <c r="B40" s="1108"/>
      <c r="C40" s="1108"/>
      <c r="D40" s="1109"/>
    </row>
    <row r="41" spans="1:4">
      <c r="A41" s="586" t="s">
        <v>1202</v>
      </c>
      <c r="B41" s="577">
        <v>-41758148</v>
      </c>
      <c r="C41" s="771">
        <v>-25736697</v>
      </c>
      <c r="D41" s="776">
        <v>0.63</v>
      </c>
    </row>
    <row r="42" spans="1:4">
      <c r="A42" s="580" t="s">
        <v>1203</v>
      </c>
      <c r="B42" s="577">
        <v>11623524</v>
      </c>
      <c r="C42" s="771">
        <v>6279953</v>
      </c>
      <c r="D42" s="776">
        <v>0.85</v>
      </c>
    </row>
    <row r="43" spans="1:4">
      <c r="A43" s="583" t="s">
        <v>1204</v>
      </c>
      <c r="B43" s="577">
        <f>+B41+B42</f>
        <v>-30134624</v>
      </c>
      <c r="C43" s="577">
        <f>+C41+C42</f>
        <v>-19456744</v>
      </c>
      <c r="D43" s="776">
        <v>0.56000000000000005</v>
      </c>
    </row>
    <row r="44" spans="1:4">
      <c r="A44" s="583" t="s">
        <v>1205</v>
      </c>
      <c r="B44" s="582">
        <v>156724478</v>
      </c>
      <c r="C44" s="582">
        <v>127859250</v>
      </c>
      <c r="D44" s="776">
        <v>0.23</v>
      </c>
    </row>
    <row r="45" spans="1:4" ht="20.149999999999999" customHeight="1">
      <c r="A45" s="581" t="s">
        <v>1206</v>
      </c>
      <c r="B45" s="587">
        <f>+B43-B44</f>
        <v>-186859102</v>
      </c>
      <c r="C45" s="587">
        <f>+C43-C44</f>
        <v>-147315994</v>
      </c>
      <c r="D45" s="777">
        <v>27</v>
      </c>
    </row>
    <row r="46" spans="1:4">
      <c r="A46" s="586" t="s">
        <v>1207</v>
      </c>
      <c r="B46" s="582">
        <v>16170133</v>
      </c>
      <c r="C46" s="582">
        <v>12941865</v>
      </c>
      <c r="D46" s="776">
        <v>0.23</v>
      </c>
    </row>
    <row r="47" spans="1:4">
      <c r="A47" s="580" t="s">
        <v>1208</v>
      </c>
      <c r="B47" s="582">
        <v>201889240</v>
      </c>
      <c r="C47" s="582">
        <v>159635766</v>
      </c>
      <c r="D47" s="776">
        <v>0.26</v>
      </c>
    </row>
    <row r="48" spans="1:4">
      <c r="A48" s="583" t="s">
        <v>1209</v>
      </c>
      <c r="B48" s="582">
        <f>+B46-B47</f>
        <v>-185719107</v>
      </c>
      <c r="C48" s="582">
        <f>+C46-C47</f>
        <v>-146693901</v>
      </c>
      <c r="D48" s="776">
        <v>0.27</v>
      </c>
    </row>
    <row r="49" spans="1:4">
      <c r="A49" s="586" t="s">
        <v>1210</v>
      </c>
      <c r="B49" s="577"/>
      <c r="C49" s="577"/>
      <c r="D49" s="778"/>
    </row>
    <row r="50" spans="1:4">
      <c r="A50" s="580" t="s">
        <v>1211</v>
      </c>
      <c r="B50" s="577"/>
      <c r="C50" s="577">
        <v>-1180849</v>
      </c>
      <c r="D50" s="778">
        <v>-100</v>
      </c>
    </row>
    <row r="51" spans="1:4">
      <c r="A51" s="583" t="s">
        <v>1212</v>
      </c>
      <c r="B51" s="577"/>
      <c r="C51" s="577">
        <f>+C50</f>
        <v>-1180849</v>
      </c>
      <c r="D51" s="778">
        <v>-100</v>
      </c>
    </row>
    <row r="52" spans="1:4" ht="20.149999999999999" customHeight="1">
      <c r="A52" s="581" t="s">
        <v>1213</v>
      </c>
      <c r="B52" s="587">
        <f>+B48+B51</f>
        <v>-185719107</v>
      </c>
      <c r="C52" s="587">
        <f>+C48+C51</f>
        <v>-147874750</v>
      </c>
      <c r="D52" s="777">
        <v>26</v>
      </c>
    </row>
    <row r="53" spans="1:4">
      <c r="A53" s="544"/>
      <c r="B53" s="577"/>
      <c r="C53" s="771"/>
      <c r="D53" s="778"/>
    </row>
    <row r="54" spans="1:4" ht="20.149999999999999" customHeight="1">
      <c r="A54" s="581" t="s">
        <v>1214</v>
      </c>
      <c r="B54" s="579">
        <f>+B45-B52</f>
        <v>-1139995</v>
      </c>
      <c r="C54" s="579">
        <f>+C45-C52</f>
        <v>558756</v>
      </c>
      <c r="D54" s="777">
        <v>-304</v>
      </c>
    </row>
    <row r="55" spans="1:4">
      <c r="A55" s="544" t="s">
        <v>1215</v>
      </c>
      <c r="B55" s="577"/>
      <c r="C55" s="578"/>
      <c r="D55" s="588"/>
    </row>
    <row r="56" spans="1:4" ht="20.149999999999999" customHeight="1">
      <c r="A56" s="1107" t="s">
        <v>1216</v>
      </c>
      <c r="B56" s="1108"/>
      <c r="C56" s="1108"/>
      <c r="D56" s="1109"/>
    </row>
    <row r="57" spans="1:4">
      <c r="A57" s="589" t="s">
        <v>1217</v>
      </c>
      <c r="B57" s="582">
        <v>53115843</v>
      </c>
      <c r="C57" s="582">
        <v>39157615</v>
      </c>
      <c r="D57" s="776">
        <v>0.36</v>
      </c>
    </row>
    <row r="58" spans="1:4">
      <c r="A58" s="583" t="s">
        <v>1218</v>
      </c>
      <c r="B58" s="582">
        <v>-82617241</v>
      </c>
      <c r="C58" s="582">
        <v>-10572900</v>
      </c>
      <c r="D58" s="778">
        <v>681</v>
      </c>
    </row>
    <row r="59" spans="1:4">
      <c r="A59" s="583" t="s">
        <v>1219</v>
      </c>
      <c r="B59" s="577">
        <v>27802827</v>
      </c>
      <c r="C59" s="771">
        <v>-34276630</v>
      </c>
      <c r="D59" s="778">
        <v>-181</v>
      </c>
    </row>
    <row r="60" spans="1:4" ht="20.149999999999999" customHeight="1">
      <c r="A60" s="581" t="s">
        <v>1220</v>
      </c>
      <c r="B60" s="587">
        <v>-1698571</v>
      </c>
      <c r="C60" s="587">
        <v>-5691915</v>
      </c>
      <c r="D60" s="777">
        <v>-70</v>
      </c>
    </row>
    <row r="61" spans="1:4" ht="20.149999999999999" customHeight="1">
      <c r="A61" s="1107" t="s">
        <v>1221</v>
      </c>
      <c r="B61" s="1108"/>
      <c r="C61" s="1108"/>
      <c r="D61" s="1109"/>
    </row>
    <row r="62" spans="1:4">
      <c r="A62" s="552" t="s">
        <v>1222</v>
      </c>
      <c r="B62" s="582">
        <v>1958983</v>
      </c>
      <c r="C62" s="582"/>
      <c r="D62" s="584"/>
    </row>
    <row r="63" spans="1:4" ht="25.15" customHeight="1">
      <c r="A63" s="590" t="s">
        <v>1223</v>
      </c>
      <c r="B63" s="591">
        <v>1139995</v>
      </c>
      <c r="C63" s="591">
        <v>-558756</v>
      </c>
      <c r="D63" s="592"/>
    </row>
    <row r="64" spans="1:4">
      <c r="A64" s="265" t="s">
        <v>1224</v>
      </c>
    </row>
    <row r="65" spans="1:1">
      <c r="A65" s="265" t="s">
        <v>1225</v>
      </c>
    </row>
    <row r="66" spans="1:1">
      <c r="A66" s="217" t="s">
        <v>1226</v>
      </c>
    </row>
  </sheetData>
  <mergeCells count="8">
    <mergeCell ref="A56:D56"/>
    <mergeCell ref="A61:D61"/>
    <mergeCell ref="A1:D1"/>
    <mergeCell ref="C3:D3"/>
    <mergeCell ref="B5:C5"/>
    <mergeCell ref="A8:D8"/>
    <mergeCell ref="A37:D37"/>
    <mergeCell ref="A40:D40"/>
  </mergeCells>
  <dataValidations count="4">
    <dataValidation type="whole" operator="notEqual" allowBlank="1" showInputMessage="1" showErrorMessage="1" errorTitle="Erreur de saisie" error="La cellule ne peut prendre que du numérique." promptTitle="Information" prompt="Cette cellule ne peut prendre que du numérique." sqref="B9:D19 B38:C39 B54:C55 B62:C63" xr:uid="{00000000-0002-0000-3300-000000000000}">
      <formula1>0</formula1>
    </dataValidation>
    <dataValidation type="whole" operator="notEqual" allowBlank="1" showInputMessage="1" showErrorMessage="1" errorTitle="Erreur de saisie " error="La cellule ne peut prendre que du numérique." promptTitle="Information" prompt="Cette cellule ne peut prendre que du numérique." sqref="B20:C36" xr:uid="{00000000-0002-0000-3300-000001000000}">
      <formula1>0</formula1>
    </dataValidation>
    <dataValidation type="whole" operator="notEqual" allowBlank="1" showInputMessage="1" showErrorMessage="1" sqref="B41:C52" xr:uid="{00000000-0002-0000-3300-000002000000}">
      <formula1>0</formula1>
    </dataValidation>
    <dataValidation type="whole" operator="notEqual" allowBlank="1" showInputMessage="1" showErrorMessage="1" errorTitle="Erreur de saisie" error="La cellule ne peut prendre que du numérique." promptTitle="Information " prompt="Cette cellule ne peut prendre que du numérique." sqref="B57:C60" xr:uid="{00000000-0002-0000-3300-000003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68" orientation="portrait" r:id="rId1"/>
  <headerFooter>
    <oddFooter>&amp;L&amp;"Helvetica,Regular"&amp;12&amp;K000000	&amp;P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F25"/>
  <sheetViews>
    <sheetView zoomScaleNormal="100" workbookViewId="0">
      <selection activeCell="B29" sqref="B29"/>
    </sheetView>
  </sheetViews>
  <sheetFormatPr baseColWidth="10" defaultColWidth="10.69921875" defaultRowHeight="13"/>
  <cols>
    <col min="1" max="1" width="102.19921875" style="266" customWidth="1"/>
    <col min="2" max="16384" width="10.69921875" style="266"/>
  </cols>
  <sheetData>
    <row r="1" spans="1:6" ht="37.15" customHeight="1">
      <c r="A1" s="1114" t="s">
        <v>1227</v>
      </c>
      <c r="B1" s="1115"/>
      <c r="C1" s="1115"/>
      <c r="D1" s="1115"/>
    </row>
    <row r="2" spans="1:6">
      <c r="A2" s="267"/>
    </row>
    <row r="3" spans="1:6" s="186" customFormat="1" ht="12.75" customHeight="1">
      <c r="A3" s="186" t="s">
        <v>487</v>
      </c>
      <c r="B3" s="946" t="s">
        <v>488</v>
      </c>
      <c r="C3" s="1122">
        <f>+'Note 1'!E3</f>
        <v>45657</v>
      </c>
      <c r="D3" s="1122"/>
    </row>
    <row r="4" spans="1:6" s="186" customFormat="1" ht="15" customHeight="1">
      <c r="A4" s="392" t="str">
        <f>+'Note 1'!A4</f>
        <v>SOCIETE DES MINES DU SENEGAL - SA</v>
      </c>
      <c r="B4" s="946"/>
      <c r="C4" s="1122"/>
      <c r="D4" s="1122"/>
    </row>
    <row r="5" spans="1:6" s="186" customFormat="1" ht="15" customHeight="1">
      <c r="A5" s="186" t="s">
        <v>490</v>
      </c>
      <c r="B5" s="946" t="s">
        <v>489</v>
      </c>
      <c r="C5" s="947">
        <f>+'Note 1'!E4</f>
        <v>12</v>
      </c>
      <c r="D5" s="202"/>
    </row>
    <row r="6" spans="1:6" s="186" customFormat="1" ht="15" customHeight="1">
      <c r="A6" s="268" t="str">
        <f>+'Note 1'!B5</f>
        <v>0086501962V3</v>
      </c>
      <c r="B6" s="1123"/>
      <c r="C6" s="1124"/>
      <c r="D6" s="237"/>
      <c r="E6" s="269"/>
      <c r="F6" s="269"/>
    </row>
    <row r="7" spans="1:6">
      <c r="A7" s="186"/>
    </row>
    <row r="8" spans="1:6">
      <c r="A8" s="594" t="s">
        <v>1228</v>
      </c>
    </row>
    <row r="9" spans="1:6">
      <c r="A9" s="595" t="s">
        <v>1229</v>
      </c>
      <c r="B9" s="596"/>
      <c r="C9" s="596"/>
      <c r="D9" s="597"/>
    </row>
    <row r="10" spans="1:6">
      <c r="A10" s="1116" t="s">
        <v>1230</v>
      </c>
      <c r="B10" s="1117"/>
      <c r="C10" s="1117"/>
      <c r="D10" s="1118"/>
    </row>
    <row r="11" spans="1:6" ht="52.15" customHeight="1">
      <c r="A11" s="1119" t="s">
        <v>1231</v>
      </c>
      <c r="B11" s="1120"/>
      <c r="C11" s="1120"/>
      <c r="D11" s="1121"/>
    </row>
    <row r="12" spans="1:6" ht="39" customHeight="1">
      <c r="A12" s="1119" t="s">
        <v>1232</v>
      </c>
      <c r="B12" s="1120"/>
      <c r="C12" s="1120"/>
      <c r="D12" s="1121"/>
    </row>
    <row r="13" spans="1:6" ht="52.15" customHeight="1">
      <c r="A13" s="1119" t="s">
        <v>1233</v>
      </c>
      <c r="B13" s="1120"/>
      <c r="C13" s="1120"/>
      <c r="D13" s="1121"/>
    </row>
    <row r="14" spans="1:6" ht="39" customHeight="1">
      <c r="A14" s="1119" t="s">
        <v>1234</v>
      </c>
      <c r="B14" s="1120"/>
      <c r="C14" s="1120"/>
      <c r="D14" s="1121"/>
    </row>
    <row r="15" spans="1:6" ht="39" customHeight="1">
      <c r="A15" s="1119" t="s">
        <v>1235</v>
      </c>
      <c r="B15" s="1120"/>
      <c r="C15" s="1120"/>
      <c r="D15" s="1121"/>
    </row>
    <row r="16" spans="1:6">
      <c r="A16" s="1116" t="s">
        <v>1236</v>
      </c>
      <c r="B16" s="1117"/>
      <c r="C16" s="1117"/>
      <c r="D16" s="1118"/>
    </row>
    <row r="17" spans="1:4" ht="78" customHeight="1">
      <c r="A17" s="1119" t="s">
        <v>1237</v>
      </c>
      <c r="B17" s="1120"/>
      <c r="C17" s="1120"/>
      <c r="D17" s="1121"/>
    </row>
    <row r="18" spans="1:4" ht="64.900000000000006" customHeight="1">
      <c r="A18" s="1119" t="s">
        <v>1238</v>
      </c>
      <c r="B18" s="1120"/>
      <c r="C18" s="1120"/>
      <c r="D18" s="1121"/>
    </row>
    <row r="19" spans="1:4" ht="78" customHeight="1">
      <c r="A19" s="1119" t="s">
        <v>1239</v>
      </c>
      <c r="B19" s="1120"/>
      <c r="C19" s="1120"/>
      <c r="D19" s="1121"/>
    </row>
    <row r="20" spans="1:4" ht="25.9" customHeight="1">
      <c r="A20" s="1119" t="s">
        <v>1240</v>
      </c>
      <c r="B20" s="1120"/>
      <c r="C20" s="1120"/>
      <c r="D20" s="1121"/>
    </row>
    <row r="21" spans="1:4" ht="25.9" customHeight="1">
      <c r="A21" s="1119" t="s">
        <v>1241</v>
      </c>
      <c r="B21" s="1120"/>
      <c r="C21" s="1120"/>
      <c r="D21" s="1121"/>
    </row>
    <row r="22" spans="1:4">
      <c r="A22" s="598" t="s">
        <v>1242</v>
      </c>
      <c r="B22" s="593"/>
      <c r="C22" s="593"/>
      <c r="D22" s="599"/>
    </row>
    <row r="23" spans="1:4" ht="39" customHeight="1">
      <c r="A23" s="1119" t="s">
        <v>1243</v>
      </c>
      <c r="B23" s="1120"/>
      <c r="C23" s="1120"/>
      <c r="D23" s="1121"/>
    </row>
    <row r="24" spans="1:4" ht="52.15" customHeight="1">
      <c r="A24" s="1119" t="s">
        <v>1244</v>
      </c>
      <c r="B24" s="1120"/>
      <c r="C24" s="1120"/>
      <c r="D24" s="1121"/>
    </row>
    <row r="25" spans="1:4" ht="25.9" customHeight="1">
      <c r="A25" s="1125" t="s">
        <v>1245</v>
      </c>
      <c r="B25" s="1126"/>
      <c r="C25" s="1126"/>
      <c r="D25" s="1127"/>
    </row>
  </sheetData>
  <mergeCells count="20">
    <mergeCell ref="A24:D24"/>
    <mergeCell ref="A25:D25"/>
    <mergeCell ref="A19:D19"/>
    <mergeCell ref="A20:D20"/>
    <mergeCell ref="A21:D21"/>
    <mergeCell ref="A23:D23"/>
    <mergeCell ref="A14:D14"/>
    <mergeCell ref="A15:D15"/>
    <mergeCell ref="A16:D16"/>
    <mergeCell ref="A17:D17"/>
    <mergeCell ref="A18:D18"/>
    <mergeCell ref="A1:D1"/>
    <mergeCell ref="A10:D10"/>
    <mergeCell ref="A11:D11"/>
    <mergeCell ref="A12:D12"/>
    <mergeCell ref="A13:D13"/>
    <mergeCell ref="B3:B4"/>
    <mergeCell ref="C3:D4"/>
    <mergeCell ref="B5:B6"/>
    <mergeCell ref="C5:C6"/>
  </mergeCells>
  <pageMargins left="0.74803149606299213" right="0.74803149606299213" top="0.98425196850393704" bottom="0.98425196850393704" header="0.51181102362204722" footer="0.51181102362204722"/>
  <pageSetup paperSize="9" scale="71" orientation="portrait" r:id="rId1"/>
  <headerFooter>
    <oddFooter>&amp;L&amp;"Helvetica,Regular"&amp;12&amp;K000000	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AL59"/>
  <sheetViews>
    <sheetView workbookViewId="0">
      <selection activeCell="R13" sqref="R13"/>
    </sheetView>
  </sheetViews>
  <sheetFormatPr baseColWidth="10" defaultColWidth="12" defaultRowHeight="13"/>
  <cols>
    <col min="1" max="1" width="35.5" style="261" customWidth="1"/>
    <col min="2" max="7" width="2.796875" style="261" customWidth="1"/>
    <col min="8" max="8" width="31" style="261" bestFit="1" customWidth="1"/>
    <col min="9" max="14" width="2.796875" style="261" customWidth="1"/>
    <col min="15" max="16384" width="12" style="261"/>
  </cols>
  <sheetData>
    <row r="1" spans="1:14" ht="18.75" customHeight="1">
      <c r="A1" s="1114" t="s">
        <v>1246</v>
      </c>
      <c r="B1" s="1115"/>
      <c r="C1" s="1115"/>
      <c r="D1" s="1115"/>
      <c r="E1" s="1115"/>
      <c r="F1" s="1115"/>
      <c r="G1" s="1115"/>
      <c r="H1" s="1115"/>
      <c r="I1" s="1115"/>
      <c r="J1" s="1115"/>
      <c r="K1" s="1115"/>
      <c r="L1" s="1115"/>
      <c r="M1" s="1115"/>
      <c r="N1" s="1115"/>
    </row>
    <row r="5" spans="1:14">
      <c r="A5" s="270"/>
      <c r="B5" s="271"/>
      <c r="C5" s="271"/>
      <c r="D5" s="271"/>
      <c r="E5" s="271"/>
      <c r="F5" s="271"/>
      <c r="G5" s="272"/>
      <c r="H5" s="270"/>
      <c r="I5" s="271"/>
      <c r="J5" s="271"/>
      <c r="K5" s="271"/>
      <c r="L5" s="271"/>
      <c r="M5" s="273"/>
      <c r="N5" s="272"/>
    </row>
    <row r="6" spans="1:14" ht="14.5">
      <c r="A6" s="1128" t="s">
        <v>1247</v>
      </c>
      <c r="B6" s="1129"/>
      <c r="C6" s="1129"/>
      <c r="D6" s="1129"/>
      <c r="E6" s="1129"/>
      <c r="F6" s="1129"/>
      <c r="G6" s="1130"/>
      <c r="H6" s="1128" t="s">
        <v>1248</v>
      </c>
      <c r="I6" s="1129"/>
      <c r="J6" s="1129"/>
      <c r="K6" s="1129"/>
      <c r="L6" s="1129"/>
      <c r="M6" s="1129"/>
      <c r="N6" s="1130"/>
    </row>
    <row r="7" spans="1:14">
      <c r="A7" s="274"/>
      <c r="G7" s="275"/>
      <c r="H7" s="274"/>
      <c r="N7" s="275"/>
    </row>
    <row r="8" spans="1:14">
      <c r="A8" s="276" t="s">
        <v>1249</v>
      </c>
      <c r="C8" s="417">
        <v>0</v>
      </c>
      <c r="D8" s="417"/>
      <c r="F8" s="417">
        <v>0</v>
      </c>
      <c r="G8" s="275"/>
      <c r="H8" s="276" t="s">
        <v>1250</v>
      </c>
      <c r="K8" s="417"/>
      <c r="N8" s="275"/>
    </row>
    <row r="9" spans="1:14">
      <c r="A9" s="276"/>
      <c r="G9" s="275"/>
      <c r="H9" s="276"/>
      <c r="N9" s="275"/>
    </row>
    <row r="10" spans="1:14">
      <c r="A10" s="276" t="s">
        <v>1251</v>
      </c>
      <c r="C10" s="417">
        <v>0</v>
      </c>
      <c r="D10" s="417"/>
      <c r="F10" s="417">
        <v>1</v>
      </c>
      <c r="G10" s="275"/>
      <c r="H10" s="276" t="s">
        <v>1252</v>
      </c>
      <c r="J10" s="417">
        <v>2</v>
      </c>
      <c r="K10" s="417"/>
      <c r="M10" s="417">
        <v>1</v>
      </c>
      <c r="N10" s="275"/>
    </row>
    <row r="11" spans="1:14">
      <c r="A11" s="276"/>
      <c r="G11" s="275"/>
      <c r="H11" s="276"/>
      <c r="N11" s="275"/>
    </row>
    <row r="12" spans="1:14">
      <c r="A12" s="276" t="s">
        <v>1253</v>
      </c>
      <c r="C12" s="417">
        <v>0</v>
      </c>
      <c r="D12" s="417"/>
      <c r="F12" s="417">
        <v>2</v>
      </c>
      <c r="G12" s="275"/>
      <c r="H12" s="276" t="s">
        <v>1254</v>
      </c>
      <c r="J12" s="417">
        <v>2</v>
      </c>
      <c r="K12" s="417"/>
      <c r="M12" s="417">
        <v>3</v>
      </c>
      <c r="N12" s="275"/>
    </row>
    <row r="13" spans="1:14">
      <c r="A13" s="276"/>
      <c r="G13" s="275"/>
      <c r="H13" s="276"/>
      <c r="N13" s="275"/>
    </row>
    <row r="14" spans="1:14">
      <c r="A14" s="276" t="s">
        <v>1255</v>
      </c>
      <c r="C14" s="417">
        <v>0</v>
      </c>
      <c r="D14" s="417"/>
      <c r="F14" s="417">
        <v>3</v>
      </c>
      <c r="G14" s="275"/>
      <c r="H14" s="276" t="s">
        <v>1256</v>
      </c>
      <c r="J14" s="417">
        <v>3</v>
      </c>
      <c r="K14" s="417"/>
      <c r="M14" s="417">
        <v>9</v>
      </c>
      <c r="N14" s="275"/>
    </row>
    <row r="15" spans="1:14">
      <c r="A15" s="276"/>
      <c r="G15" s="275"/>
      <c r="H15" s="276"/>
      <c r="N15" s="275"/>
    </row>
    <row r="16" spans="1:14">
      <c r="A16" s="276" t="s">
        <v>1257</v>
      </c>
      <c r="C16" s="417">
        <v>0</v>
      </c>
      <c r="D16" s="417"/>
      <c r="F16" s="417">
        <v>4</v>
      </c>
      <c r="G16" s="275"/>
      <c r="H16" s="276" t="s">
        <v>1258</v>
      </c>
      <c r="J16" s="417">
        <v>4</v>
      </c>
      <c r="K16" s="417"/>
      <c r="M16" s="417">
        <v>0</v>
      </c>
      <c r="N16" s="275"/>
    </row>
    <row r="17" spans="1:14">
      <c r="A17" s="276"/>
      <c r="G17" s="275"/>
      <c r="H17" s="276"/>
      <c r="N17" s="275"/>
    </row>
    <row r="18" spans="1:14">
      <c r="A18" s="276" t="s">
        <v>1259</v>
      </c>
      <c r="C18" s="417">
        <v>0</v>
      </c>
      <c r="D18" s="417"/>
      <c r="F18" s="417">
        <v>5</v>
      </c>
      <c r="G18" s="275"/>
      <c r="H18" s="276" t="s">
        <v>1260</v>
      </c>
      <c r="J18" s="417">
        <v>4</v>
      </c>
      <c r="K18" s="417"/>
      <c r="M18" s="417">
        <v>1</v>
      </c>
      <c r="N18" s="275"/>
    </row>
    <row r="19" spans="1:14">
      <c r="A19" s="276"/>
      <c r="G19" s="275"/>
      <c r="H19" s="276"/>
      <c r="N19" s="275"/>
    </row>
    <row r="20" spans="1:14">
      <c r="A20" s="276" t="s">
        <v>1261</v>
      </c>
      <c r="C20" s="417">
        <v>0</v>
      </c>
      <c r="D20" s="417"/>
      <c r="F20" s="417">
        <v>6</v>
      </c>
      <c r="G20" s="275"/>
      <c r="H20" s="276" t="s">
        <v>1262</v>
      </c>
      <c r="J20" s="417">
        <v>4</v>
      </c>
      <c r="K20" s="417"/>
      <c r="M20" s="417">
        <v>9</v>
      </c>
      <c r="N20" s="275"/>
    </row>
    <row r="21" spans="1:14">
      <c r="A21" s="276"/>
      <c r="G21" s="275"/>
      <c r="H21" s="276"/>
      <c r="N21" s="275"/>
    </row>
    <row r="22" spans="1:14">
      <c r="A22" s="276" t="s">
        <v>1263</v>
      </c>
      <c r="C22" s="417">
        <v>0</v>
      </c>
      <c r="D22" s="417"/>
      <c r="F22" s="417">
        <v>7</v>
      </c>
      <c r="G22" s="275"/>
      <c r="H22" s="276" t="s">
        <v>1264</v>
      </c>
      <c r="J22" s="417">
        <v>5</v>
      </c>
      <c r="K22" s="417"/>
      <c r="M22" s="417">
        <v>0</v>
      </c>
      <c r="N22" s="275"/>
    </row>
    <row r="23" spans="1:14">
      <c r="A23" s="276"/>
      <c r="C23" s="417"/>
      <c r="D23" s="417"/>
      <c r="F23" s="417"/>
      <c r="G23" s="275"/>
      <c r="H23" s="276"/>
      <c r="J23" s="417"/>
      <c r="K23" s="417"/>
      <c r="M23" s="417"/>
      <c r="N23" s="275"/>
    </row>
    <row r="24" spans="1:14">
      <c r="A24" s="276" t="s">
        <v>1265</v>
      </c>
      <c r="C24" s="417">
        <v>0</v>
      </c>
      <c r="D24" s="417"/>
      <c r="F24" s="417">
        <v>8</v>
      </c>
      <c r="G24" s="275"/>
      <c r="H24" s="276" t="s">
        <v>1266</v>
      </c>
      <c r="J24" s="417">
        <v>9</v>
      </c>
      <c r="K24" s="417"/>
      <c r="M24" s="417">
        <v>9</v>
      </c>
      <c r="N24" s="275"/>
    </row>
    <row r="25" spans="1:14">
      <c r="A25" s="276"/>
      <c r="G25" s="275"/>
      <c r="H25" s="276"/>
      <c r="N25" s="275"/>
    </row>
    <row r="26" spans="1:14">
      <c r="A26" s="276" t="s">
        <v>1267</v>
      </c>
      <c r="C26" s="417">
        <v>0</v>
      </c>
      <c r="D26" s="417"/>
      <c r="F26" s="417">
        <v>9</v>
      </c>
      <c r="G26" s="275"/>
      <c r="H26" s="276"/>
      <c r="J26" s="417"/>
      <c r="K26" s="417"/>
      <c r="M26" s="417"/>
      <c r="N26" s="275"/>
    </row>
    <row r="27" spans="1:14">
      <c r="A27" s="276"/>
      <c r="C27" s="417"/>
      <c r="D27" s="417"/>
      <c r="F27" s="417"/>
      <c r="G27" s="275"/>
      <c r="H27" s="276"/>
      <c r="J27" s="417"/>
      <c r="K27" s="417"/>
      <c r="M27" s="417"/>
      <c r="N27" s="275"/>
    </row>
    <row r="28" spans="1:14">
      <c r="A28" s="277" t="s">
        <v>1268</v>
      </c>
      <c r="C28" s="417"/>
      <c r="D28" s="417"/>
      <c r="F28" s="417"/>
      <c r="G28" s="275"/>
      <c r="H28" s="276"/>
      <c r="J28" s="417"/>
      <c r="K28" s="417"/>
      <c r="M28" s="417"/>
      <c r="N28" s="275"/>
    </row>
    <row r="29" spans="1:14">
      <c r="A29" s="276"/>
      <c r="C29" s="417"/>
      <c r="D29" s="417"/>
      <c r="F29" s="417"/>
      <c r="G29" s="275"/>
      <c r="H29" s="276"/>
      <c r="N29" s="275"/>
    </row>
    <row r="30" spans="1:14">
      <c r="A30" s="276" t="s">
        <v>1269</v>
      </c>
      <c r="C30" s="417"/>
      <c r="D30" s="417"/>
      <c r="F30" s="417">
        <v>1</v>
      </c>
      <c r="G30" s="275"/>
      <c r="H30" s="276"/>
      <c r="J30" s="417"/>
      <c r="K30" s="417"/>
      <c r="M30" s="417"/>
      <c r="N30" s="275"/>
    </row>
    <row r="31" spans="1:14">
      <c r="A31" s="276"/>
      <c r="C31" s="417"/>
      <c r="D31" s="417"/>
      <c r="G31" s="275"/>
      <c r="H31" s="276"/>
      <c r="N31" s="275"/>
    </row>
    <row r="32" spans="1:14">
      <c r="A32" s="276" t="s">
        <v>1270</v>
      </c>
      <c r="C32" s="417"/>
      <c r="D32" s="417"/>
      <c r="F32" s="417">
        <v>2</v>
      </c>
      <c r="G32" s="275"/>
      <c r="H32" s="276"/>
      <c r="J32" s="417"/>
      <c r="K32" s="417"/>
      <c r="M32" s="417"/>
      <c r="N32" s="275"/>
    </row>
    <row r="33" spans="1:38">
      <c r="A33" s="276"/>
      <c r="C33" s="417"/>
      <c r="D33" s="417"/>
      <c r="G33" s="275"/>
      <c r="H33" s="274"/>
      <c r="N33" s="275"/>
    </row>
    <row r="34" spans="1:38">
      <c r="A34" s="276" t="s">
        <v>1271</v>
      </c>
      <c r="C34" s="417"/>
      <c r="D34" s="417"/>
      <c r="F34" s="417">
        <v>3</v>
      </c>
      <c r="G34" s="275"/>
      <c r="H34" s="274"/>
      <c r="N34" s="275"/>
    </row>
    <row r="35" spans="1:38" ht="18.5">
      <c r="A35" s="274"/>
      <c r="G35" s="275"/>
      <c r="H35" s="274"/>
      <c r="I35" s="278"/>
      <c r="J35" s="278"/>
      <c r="K35" s="278"/>
      <c r="L35" s="278"/>
      <c r="M35" s="278"/>
      <c r="N35" s="279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</row>
    <row r="36" spans="1:38">
      <c r="A36" s="274" t="s">
        <v>1272</v>
      </c>
      <c r="F36" s="417">
        <v>4</v>
      </c>
      <c r="G36" s="275"/>
      <c r="H36" s="274"/>
      <c r="N36" s="275"/>
    </row>
    <row r="37" spans="1:38">
      <c r="A37" s="280"/>
      <c r="B37" s="281"/>
      <c r="C37" s="281"/>
      <c r="D37" s="281"/>
      <c r="E37" s="281"/>
      <c r="F37" s="281"/>
      <c r="G37" s="282"/>
      <c r="H37" s="280"/>
      <c r="I37" s="281"/>
      <c r="J37" s="281"/>
      <c r="K37" s="281"/>
      <c r="L37" s="281"/>
      <c r="M37" s="281"/>
      <c r="N37" s="282"/>
    </row>
    <row r="55" spans="1:10" ht="14.5">
      <c r="A55" s="283" t="s">
        <v>1273</v>
      </c>
    </row>
    <row r="56" spans="1:10" ht="14.5">
      <c r="A56" s="284" t="s">
        <v>1274</v>
      </c>
      <c r="B56" s="285"/>
      <c r="C56" s="285"/>
      <c r="D56" s="285"/>
      <c r="E56" s="285"/>
      <c r="F56" s="285"/>
    </row>
    <row r="57" spans="1:10">
      <c r="A57" s="286" t="s">
        <v>1275</v>
      </c>
    </row>
    <row r="58" spans="1:10">
      <c r="A58" s="287" t="s">
        <v>1276</v>
      </c>
      <c r="J58" s="288"/>
    </row>
    <row r="59" spans="1:10">
      <c r="C59" s="289"/>
    </row>
  </sheetData>
  <mergeCells count="3">
    <mergeCell ref="A1:N1"/>
    <mergeCell ref="A6:G6"/>
    <mergeCell ref="H6:N6"/>
  </mergeCells>
  <pageMargins left="0.74803149606299213" right="0.74803149606299213" top="0.98425196850393704" bottom="0.98425196850393704" header="0.51181102362204722" footer="0.51181102362204722"/>
  <pageSetup paperSize="9" scale="92" orientation="portrait" r:id="rId1"/>
  <headerFooter>
    <oddFooter>&amp;L&amp;"Helvetica,Regular"&amp;12&amp;K000000	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C86"/>
  <sheetViews>
    <sheetView workbookViewId="0">
      <selection activeCell="C40" sqref="C40"/>
    </sheetView>
  </sheetViews>
  <sheetFormatPr baseColWidth="10" defaultColWidth="10.69921875" defaultRowHeight="10.5"/>
  <cols>
    <col min="1" max="1" width="59.296875" style="290" bestFit="1" customWidth="1"/>
    <col min="2" max="2" width="8.69921875" style="290" customWidth="1"/>
    <col min="3" max="3" width="70.19921875" style="290" bestFit="1" customWidth="1"/>
    <col min="4" max="16384" width="10.69921875" style="290"/>
  </cols>
  <sheetData>
    <row r="1" spans="1:3" ht="18.5">
      <c r="A1" s="1115" t="s">
        <v>1277</v>
      </c>
      <c r="B1" s="1115"/>
      <c r="C1" s="1115"/>
    </row>
    <row r="3" spans="1:3">
      <c r="A3" s="291"/>
      <c r="B3" s="291"/>
      <c r="C3" s="291"/>
    </row>
    <row r="4" spans="1:3">
      <c r="A4" s="292" t="s">
        <v>1278</v>
      </c>
      <c r="B4" s="1131"/>
      <c r="C4" s="293" t="s">
        <v>1279</v>
      </c>
    </row>
    <row r="5" spans="1:3">
      <c r="A5" s="294" t="s">
        <v>1280</v>
      </c>
      <c r="B5" s="1132"/>
      <c r="C5" s="295" t="s">
        <v>1281</v>
      </c>
    </row>
    <row r="6" spans="1:3">
      <c r="A6" s="294" t="s">
        <v>1282</v>
      </c>
      <c r="B6" s="1132"/>
      <c r="C6" s="295" t="s">
        <v>1283</v>
      </c>
    </row>
    <row r="7" spans="1:3">
      <c r="A7" s="294" t="s">
        <v>1284</v>
      </c>
      <c r="B7" s="1132"/>
      <c r="C7" s="295" t="s">
        <v>1285</v>
      </c>
    </row>
    <row r="8" spans="1:3">
      <c r="A8" s="294" t="s">
        <v>1286</v>
      </c>
      <c r="B8" s="1132"/>
      <c r="C8" s="296" t="s">
        <v>1287</v>
      </c>
    </row>
    <row r="9" spans="1:3">
      <c r="A9" s="294" t="s">
        <v>1288</v>
      </c>
      <c r="B9" s="1132"/>
      <c r="C9" s="297" t="s">
        <v>1289</v>
      </c>
    </row>
    <row r="10" spans="1:3">
      <c r="A10" s="294" t="s">
        <v>1290</v>
      </c>
      <c r="B10" s="1132"/>
      <c r="C10" s="295" t="s">
        <v>1291</v>
      </c>
    </row>
    <row r="11" spans="1:3">
      <c r="A11" s="298" t="s">
        <v>1292</v>
      </c>
      <c r="B11" s="1132"/>
      <c r="C11" s="295" t="s">
        <v>1293</v>
      </c>
    </row>
    <row r="12" spans="1:3">
      <c r="A12" s="294" t="s">
        <v>1294</v>
      </c>
      <c r="B12" s="1132"/>
      <c r="C12" s="295" t="s">
        <v>1295</v>
      </c>
    </row>
    <row r="13" spans="1:3">
      <c r="A13" s="294" t="s">
        <v>1296</v>
      </c>
      <c r="B13" s="1132"/>
      <c r="C13" s="296" t="s">
        <v>1297</v>
      </c>
    </row>
    <row r="14" spans="1:3">
      <c r="A14" s="294" t="s">
        <v>1298</v>
      </c>
      <c r="B14" s="1132"/>
      <c r="C14" s="295" t="s">
        <v>1299</v>
      </c>
    </row>
    <row r="15" spans="1:3">
      <c r="A15" s="294" t="s">
        <v>1300</v>
      </c>
      <c r="B15" s="1132"/>
      <c r="C15" s="295" t="s">
        <v>1301</v>
      </c>
    </row>
    <row r="16" spans="1:3">
      <c r="A16" s="294" t="s">
        <v>1302</v>
      </c>
      <c r="B16" s="1132"/>
      <c r="C16" s="296" t="s">
        <v>1303</v>
      </c>
    </row>
    <row r="17" spans="1:3">
      <c r="A17" s="294" t="s">
        <v>1304</v>
      </c>
      <c r="B17" s="1132"/>
      <c r="C17" s="295" t="s">
        <v>1305</v>
      </c>
    </row>
    <row r="18" spans="1:3">
      <c r="A18" s="294" t="s">
        <v>1306</v>
      </c>
      <c r="B18" s="1132"/>
      <c r="C18" s="295" t="s">
        <v>1307</v>
      </c>
    </row>
    <row r="19" spans="1:3">
      <c r="A19" s="294" t="s">
        <v>1308</v>
      </c>
      <c r="B19" s="1132"/>
      <c r="C19" s="295" t="s">
        <v>1309</v>
      </c>
    </row>
    <row r="20" spans="1:3">
      <c r="A20" s="294" t="s">
        <v>1310</v>
      </c>
      <c r="B20" s="1132"/>
      <c r="C20" s="296" t="s">
        <v>1311</v>
      </c>
    </row>
    <row r="21" spans="1:3">
      <c r="A21" s="294" t="s">
        <v>1312</v>
      </c>
      <c r="B21" s="1132"/>
      <c r="C21" s="296" t="s">
        <v>1313</v>
      </c>
    </row>
    <row r="22" spans="1:3">
      <c r="A22" s="294" t="s">
        <v>1314</v>
      </c>
      <c r="B22" s="1132"/>
      <c r="C22" s="295" t="s">
        <v>1315</v>
      </c>
    </row>
    <row r="23" spans="1:3">
      <c r="A23" s="298" t="s">
        <v>1316</v>
      </c>
      <c r="B23" s="1132"/>
      <c r="C23" s="295" t="s">
        <v>1317</v>
      </c>
    </row>
    <row r="24" spans="1:3">
      <c r="A24" s="294" t="s">
        <v>1318</v>
      </c>
      <c r="B24" s="1132"/>
      <c r="C24" s="296" t="s">
        <v>1319</v>
      </c>
    </row>
    <row r="25" spans="1:3">
      <c r="A25" s="294" t="s">
        <v>1320</v>
      </c>
      <c r="B25" s="1132"/>
      <c r="C25" s="295" t="s">
        <v>1321</v>
      </c>
    </row>
    <row r="26" spans="1:3">
      <c r="A26" s="294" t="s">
        <v>1322</v>
      </c>
      <c r="B26" s="1132"/>
      <c r="C26" s="295" t="s">
        <v>1323</v>
      </c>
    </row>
    <row r="27" spans="1:3">
      <c r="A27" s="294" t="s">
        <v>1324</v>
      </c>
      <c r="B27" s="1132"/>
      <c r="C27" s="297" t="s">
        <v>1325</v>
      </c>
    </row>
    <row r="28" spans="1:3">
      <c r="A28" s="294" t="s">
        <v>1326</v>
      </c>
      <c r="B28" s="1132"/>
      <c r="C28" s="295" t="s">
        <v>1327</v>
      </c>
    </row>
    <row r="29" spans="1:3">
      <c r="A29" s="298" t="s">
        <v>1328</v>
      </c>
      <c r="B29" s="1132"/>
      <c r="C29" s="295" t="s">
        <v>1329</v>
      </c>
    </row>
    <row r="30" spans="1:3">
      <c r="A30" s="294" t="s">
        <v>1330</v>
      </c>
      <c r="B30" s="1132"/>
      <c r="C30" s="296" t="s">
        <v>1331</v>
      </c>
    </row>
    <row r="31" spans="1:3">
      <c r="A31" s="294" t="s">
        <v>1332</v>
      </c>
      <c r="B31" s="1132"/>
      <c r="C31" s="295" t="s">
        <v>1333</v>
      </c>
    </row>
    <row r="32" spans="1:3">
      <c r="A32" s="298" t="s">
        <v>1334</v>
      </c>
      <c r="B32" s="1132"/>
      <c r="C32" s="295" t="s">
        <v>1335</v>
      </c>
    </row>
    <row r="33" spans="1:3">
      <c r="A33" s="294" t="s">
        <v>1336</v>
      </c>
      <c r="B33" s="1132"/>
      <c r="C33" s="295" t="s">
        <v>1337</v>
      </c>
    </row>
    <row r="34" spans="1:3">
      <c r="A34" s="294" t="s">
        <v>1338</v>
      </c>
      <c r="B34" s="1132"/>
      <c r="C34" s="297" t="s">
        <v>1339</v>
      </c>
    </row>
    <row r="35" spans="1:3">
      <c r="A35" s="298" t="s">
        <v>1340</v>
      </c>
      <c r="B35" s="1132"/>
      <c r="C35" s="295" t="s">
        <v>1341</v>
      </c>
    </row>
    <row r="36" spans="1:3">
      <c r="A36" s="294" t="s">
        <v>1342</v>
      </c>
      <c r="B36" s="1132"/>
      <c r="C36" s="295" t="s">
        <v>1343</v>
      </c>
    </row>
    <row r="37" spans="1:3">
      <c r="A37" s="294" t="s">
        <v>1344</v>
      </c>
      <c r="B37" s="1132"/>
      <c r="C37" s="297" t="s">
        <v>1345</v>
      </c>
    </row>
    <row r="38" spans="1:3">
      <c r="A38" s="298" t="s">
        <v>1346</v>
      </c>
      <c r="B38" s="1132"/>
      <c r="C38" s="295" t="s">
        <v>1347</v>
      </c>
    </row>
    <row r="39" spans="1:3">
      <c r="A39" s="294" t="s">
        <v>1348</v>
      </c>
      <c r="B39" s="1132"/>
      <c r="C39" s="295" t="s">
        <v>1349</v>
      </c>
    </row>
    <row r="40" spans="1:3">
      <c r="A40" s="294" t="s">
        <v>1350</v>
      </c>
      <c r="B40" s="1132"/>
      <c r="C40" s="295" t="s">
        <v>1351</v>
      </c>
    </row>
    <row r="41" spans="1:3">
      <c r="A41" s="298" t="s">
        <v>1352</v>
      </c>
      <c r="B41" s="1132"/>
      <c r="C41" s="297" t="s">
        <v>1353</v>
      </c>
    </row>
    <row r="42" spans="1:3">
      <c r="A42" s="294" t="s">
        <v>1354</v>
      </c>
      <c r="B42" s="1132"/>
      <c r="C42" s="295" t="s">
        <v>1355</v>
      </c>
    </row>
    <row r="43" spans="1:3">
      <c r="A43" s="298" t="s">
        <v>1356</v>
      </c>
      <c r="B43" s="1132"/>
      <c r="C43" s="295" t="s">
        <v>1357</v>
      </c>
    </row>
    <row r="44" spans="1:3">
      <c r="A44" s="294" t="s">
        <v>1358</v>
      </c>
      <c r="B44" s="1132"/>
      <c r="C44" s="297" t="s">
        <v>1359</v>
      </c>
    </row>
    <row r="45" spans="1:3">
      <c r="A45" s="294" t="s">
        <v>1360</v>
      </c>
      <c r="B45" s="1132"/>
      <c r="C45" s="299" t="s">
        <v>1361</v>
      </c>
    </row>
    <row r="46" spans="1:3">
      <c r="A46" s="298" t="s">
        <v>1362</v>
      </c>
      <c r="B46" s="1132"/>
      <c r="C46" s="295" t="s">
        <v>1363</v>
      </c>
    </row>
    <row r="47" spans="1:3">
      <c r="A47" s="294" t="s">
        <v>1364</v>
      </c>
      <c r="B47" s="1132"/>
      <c r="C47" s="296" t="s">
        <v>1365</v>
      </c>
    </row>
    <row r="48" spans="1:3">
      <c r="A48" s="294" t="s">
        <v>1366</v>
      </c>
      <c r="B48" s="1132"/>
      <c r="C48" s="295" t="s">
        <v>1367</v>
      </c>
    </row>
    <row r="49" spans="1:3">
      <c r="A49" s="298" t="s">
        <v>1368</v>
      </c>
      <c r="B49" s="1132"/>
      <c r="C49" s="295" t="s">
        <v>1369</v>
      </c>
    </row>
    <row r="50" spans="1:3">
      <c r="A50" s="294" t="s">
        <v>1370</v>
      </c>
      <c r="B50" s="1132"/>
      <c r="C50" s="295" t="s">
        <v>1371</v>
      </c>
    </row>
    <row r="51" spans="1:3">
      <c r="A51" s="294" t="s">
        <v>1372</v>
      </c>
      <c r="B51" s="1132"/>
      <c r="C51" s="295" t="s">
        <v>1373</v>
      </c>
    </row>
    <row r="52" spans="1:3">
      <c r="A52" s="298" t="s">
        <v>1374</v>
      </c>
      <c r="B52" s="1132"/>
      <c r="C52" s="295" t="s">
        <v>1375</v>
      </c>
    </row>
    <row r="53" spans="1:3">
      <c r="A53" s="294" t="s">
        <v>1376</v>
      </c>
      <c r="B53" s="1132"/>
      <c r="C53" s="296" t="s">
        <v>1377</v>
      </c>
    </row>
    <row r="54" spans="1:3">
      <c r="A54" s="298" t="s">
        <v>1378</v>
      </c>
      <c r="B54" s="1132"/>
      <c r="C54" s="299" t="s">
        <v>1379</v>
      </c>
    </row>
    <row r="55" spans="1:3">
      <c r="A55" s="298" t="s">
        <v>1380</v>
      </c>
      <c r="B55" s="1132"/>
      <c r="C55" s="295" t="s">
        <v>1381</v>
      </c>
    </row>
    <row r="56" spans="1:3">
      <c r="A56" s="294" t="s">
        <v>1382</v>
      </c>
      <c r="B56" s="1132"/>
      <c r="C56" s="296" t="s">
        <v>1383</v>
      </c>
    </row>
    <row r="57" spans="1:3">
      <c r="A57" s="294" t="s">
        <v>1384</v>
      </c>
      <c r="B57" s="1132"/>
      <c r="C57" s="295" t="s">
        <v>1385</v>
      </c>
    </row>
    <row r="58" spans="1:3">
      <c r="A58" s="294" t="s">
        <v>1386</v>
      </c>
      <c r="B58" s="1132"/>
      <c r="C58" s="295" t="s">
        <v>1387</v>
      </c>
    </row>
    <row r="59" spans="1:3">
      <c r="A59" s="298" t="s">
        <v>1388</v>
      </c>
      <c r="B59" s="1132"/>
      <c r="C59" s="295" t="s">
        <v>1389</v>
      </c>
    </row>
    <row r="60" spans="1:3">
      <c r="A60" s="294" t="s">
        <v>1390</v>
      </c>
      <c r="B60" s="1132"/>
      <c r="C60" s="296" t="s">
        <v>1391</v>
      </c>
    </row>
    <row r="61" spans="1:3">
      <c r="A61" s="294" t="s">
        <v>1392</v>
      </c>
      <c r="B61" s="1132"/>
      <c r="C61" s="295" t="s">
        <v>1393</v>
      </c>
    </row>
    <row r="62" spans="1:3">
      <c r="A62" s="294" t="s">
        <v>1394</v>
      </c>
      <c r="B62" s="1132"/>
      <c r="C62" s="295" t="s">
        <v>1395</v>
      </c>
    </row>
    <row r="63" spans="1:3">
      <c r="A63" s="298" t="s">
        <v>1396</v>
      </c>
      <c r="B63" s="1132"/>
      <c r="C63" s="296" t="s">
        <v>1397</v>
      </c>
    </row>
    <row r="64" spans="1:3">
      <c r="A64" s="294" t="s">
        <v>1398</v>
      </c>
      <c r="B64" s="1132"/>
      <c r="C64" s="295" t="s">
        <v>1399</v>
      </c>
    </row>
    <row r="65" spans="1:3">
      <c r="A65" s="298" t="s">
        <v>1400</v>
      </c>
      <c r="B65" s="1132"/>
      <c r="C65" s="295" t="s">
        <v>1401</v>
      </c>
    </row>
    <row r="66" spans="1:3">
      <c r="A66" s="294" t="s">
        <v>1402</v>
      </c>
      <c r="B66" s="1132"/>
      <c r="C66" s="295" t="s">
        <v>1403</v>
      </c>
    </row>
    <row r="67" spans="1:3">
      <c r="A67" s="294" t="s">
        <v>1404</v>
      </c>
      <c r="B67" s="1132"/>
      <c r="C67" s="296" t="s">
        <v>1405</v>
      </c>
    </row>
    <row r="68" spans="1:3">
      <c r="A68" s="298" t="s">
        <v>1406</v>
      </c>
      <c r="B68" s="1132"/>
      <c r="C68" s="295" t="s">
        <v>1407</v>
      </c>
    </row>
    <row r="69" spans="1:3">
      <c r="A69" s="294" t="s">
        <v>1408</v>
      </c>
      <c r="B69" s="1132"/>
      <c r="C69" s="295" t="s">
        <v>1409</v>
      </c>
    </row>
    <row r="70" spans="1:3">
      <c r="A70" s="294" t="s">
        <v>1410</v>
      </c>
      <c r="B70" s="1132"/>
      <c r="C70" s="295" t="s">
        <v>1411</v>
      </c>
    </row>
    <row r="71" spans="1:3">
      <c r="A71" s="298" t="s">
        <v>1412</v>
      </c>
      <c r="B71" s="1132"/>
      <c r="C71" s="297" t="s">
        <v>1413</v>
      </c>
    </row>
    <row r="72" spans="1:3">
      <c r="A72" s="294" t="s">
        <v>1414</v>
      </c>
      <c r="B72" s="1132"/>
      <c r="C72" s="299" t="s">
        <v>1415</v>
      </c>
    </row>
    <row r="73" spans="1:3">
      <c r="A73" s="294" t="s">
        <v>1416</v>
      </c>
      <c r="B73" s="1132"/>
      <c r="C73" s="296" t="s">
        <v>1417</v>
      </c>
    </row>
    <row r="74" spans="1:3">
      <c r="A74" s="294" t="s">
        <v>1418</v>
      </c>
      <c r="B74" s="1132"/>
      <c r="C74" s="295" t="s">
        <v>1419</v>
      </c>
    </row>
    <row r="75" spans="1:3">
      <c r="A75" s="298" t="s">
        <v>1420</v>
      </c>
      <c r="B75" s="1132"/>
      <c r="C75" s="295" t="s">
        <v>1421</v>
      </c>
    </row>
    <row r="76" spans="1:3">
      <c r="A76" s="294" t="s">
        <v>1422</v>
      </c>
      <c r="B76" s="1132"/>
      <c r="C76" s="295" t="s">
        <v>1423</v>
      </c>
    </row>
    <row r="77" spans="1:3">
      <c r="A77" s="294" t="s">
        <v>1424</v>
      </c>
      <c r="B77" s="1132"/>
      <c r="C77" s="296" t="s">
        <v>1425</v>
      </c>
    </row>
    <row r="78" spans="1:3">
      <c r="A78" s="298" t="s">
        <v>1426</v>
      </c>
      <c r="B78" s="1132"/>
      <c r="C78" s="295" t="s">
        <v>1427</v>
      </c>
    </row>
    <row r="79" spans="1:3">
      <c r="A79" s="294" t="s">
        <v>1428</v>
      </c>
      <c r="B79" s="1132"/>
      <c r="C79" s="295" t="s">
        <v>1429</v>
      </c>
    </row>
    <row r="80" spans="1:3">
      <c r="A80" s="298" t="s">
        <v>1430</v>
      </c>
      <c r="B80" s="1132"/>
      <c r="C80" s="295" t="s">
        <v>1431</v>
      </c>
    </row>
    <row r="81" spans="1:3">
      <c r="A81" s="294" t="s">
        <v>1432</v>
      </c>
      <c r="B81" s="1132"/>
      <c r="C81" s="295" t="s">
        <v>1433</v>
      </c>
    </row>
    <row r="82" spans="1:3">
      <c r="A82" s="294" t="s">
        <v>1434</v>
      </c>
      <c r="B82" s="1132"/>
      <c r="C82" s="295" t="s">
        <v>1435</v>
      </c>
    </row>
    <row r="83" spans="1:3">
      <c r="A83" s="294" t="s">
        <v>1436</v>
      </c>
      <c r="B83" s="1132"/>
      <c r="C83" s="296" t="s">
        <v>1437</v>
      </c>
    </row>
    <row r="84" spans="1:3">
      <c r="A84" s="294" t="s">
        <v>1438</v>
      </c>
      <c r="B84" s="1132"/>
      <c r="C84" s="295" t="s">
        <v>1439</v>
      </c>
    </row>
    <row r="85" spans="1:3">
      <c r="A85" s="294" t="s">
        <v>1440</v>
      </c>
      <c r="B85" s="1132"/>
      <c r="C85" s="296" t="s">
        <v>1441</v>
      </c>
    </row>
    <row r="86" spans="1:3">
      <c r="A86" s="300"/>
      <c r="B86" s="1133"/>
      <c r="C86" s="418" t="s">
        <v>1442</v>
      </c>
    </row>
  </sheetData>
  <mergeCells count="2">
    <mergeCell ref="A1:C1"/>
    <mergeCell ref="B4:B86"/>
  </mergeCells>
  <pageMargins left="0.74803149606299213" right="0.74803149606299213" top="0.98425196850393704" bottom="0.98425196850393704" header="0.51181102362204722" footer="0.51181102362204722"/>
  <pageSetup paperSize="9" scale="69" orientation="portrait" r:id="rId1"/>
  <headerFooter>
    <oddFooter>&amp;L&amp;"Helvetica,Regular"&amp;12&amp;K000000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4"/>
  <sheetViews>
    <sheetView topLeftCell="D12" zoomScale="80" zoomScaleNormal="80" workbookViewId="0">
      <selection activeCell="N10" sqref="N10"/>
    </sheetView>
  </sheetViews>
  <sheetFormatPr baseColWidth="10" defaultColWidth="12" defaultRowHeight="12.75" customHeight="1"/>
  <cols>
    <col min="1" max="1" width="4.796875" style="2" customWidth="1"/>
    <col min="2" max="2" width="71.796875" style="4" customWidth="1"/>
    <col min="3" max="3" width="4.796875" style="2" customWidth="1"/>
    <col min="4" max="6" width="16" style="2" customWidth="1"/>
    <col min="7" max="7" width="18" style="2" customWidth="1"/>
    <col min="8" max="8" width="4.796875" style="2" customWidth="1"/>
    <col min="9" max="9" width="56.19921875" style="4" bestFit="1" customWidth="1"/>
    <col min="10" max="10" width="4.796875" style="2" customWidth="1"/>
    <col min="11" max="11" width="17.296875" style="2" customWidth="1"/>
    <col min="12" max="12" width="16" style="2" customWidth="1"/>
    <col min="13" max="16384" width="12" style="2"/>
  </cols>
  <sheetData>
    <row r="1" spans="1:14" s="1" customFormat="1" ht="35.5" customHeight="1">
      <c r="A1" s="922" t="s">
        <v>221</v>
      </c>
      <c r="B1" s="405" t="s">
        <v>222</v>
      </c>
      <c r="C1" s="927" t="s">
        <v>223</v>
      </c>
      <c r="D1" s="8"/>
      <c r="E1" s="9" t="s">
        <v>1487</v>
      </c>
      <c r="F1" s="10"/>
      <c r="G1" s="11" t="s">
        <v>1488</v>
      </c>
      <c r="H1" s="922" t="s">
        <v>221</v>
      </c>
      <c r="I1" s="925" t="s">
        <v>224</v>
      </c>
      <c r="J1" s="927" t="s">
        <v>223</v>
      </c>
      <c r="K1" s="12" t="s">
        <v>1487</v>
      </c>
      <c r="L1" s="12" t="s">
        <v>1488</v>
      </c>
    </row>
    <row r="2" spans="1:14" s="1" customFormat="1" ht="25.5" customHeight="1">
      <c r="A2" s="923"/>
      <c r="B2" s="332"/>
      <c r="C2" s="928"/>
      <c r="D2" s="13" t="s">
        <v>225</v>
      </c>
      <c r="E2" s="13" t="s">
        <v>226</v>
      </c>
      <c r="F2" s="388" t="s">
        <v>227</v>
      </c>
      <c r="G2" s="14" t="s">
        <v>227</v>
      </c>
      <c r="H2" s="924"/>
      <c r="I2" s="926"/>
      <c r="J2" s="928"/>
      <c r="K2" s="15" t="s">
        <v>227</v>
      </c>
      <c r="L2" s="15" t="s">
        <v>227</v>
      </c>
    </row>
    <row r="3" spans="1:14" ht="20.149999999999999" customHeight="1">
      <c r="A3" s="39" t="s">
        <v>228</v>
      </c>
      <c r="B3" s="40" t="s">
        <v>229</v>
      </c>
      <c r="C3" s="41">
        <v>3</v>
      </c>
      <c r="D3" s="22">
        <v>8583804</v>
      </c>
      <c r="E3" s="22">
        <v>526570</v>
      </c>
      <c r="F3" s="22">
        <v>8057234</v>
      </c>
      <c r="G3" s="22">
        <v>3398715</v>
      </c>
      <c r="H3" s="42" t="s">
        <v>230</v>
      </c>
      <c r="I3" s="43" t="s">
        <v>231</v>
      </c>
      <c r="J3" s="42">
        <v>13</v>
      </c>
      <c r="K3" s="611">
        <v>10000000</v>
      </c>
      <c r="L3" s="612">
        <f>+K3</f>
        <v>10000000</v>
      </c>
    </row>
    <row r="4" spans="1:14" ht="20.149999999999999" customHeight="1">
      <c r="A4" s="44" t="s">
        <v>232</v>
      </c>
      <c r="B4" s="45" t="s">
        <v>233</v>
      </c>
      <c r="C4" s="46"/>
      <c r="D4" s="23"/>
      <c r="E4" s="24"/>
      <c r="F4" s="25"/>
      <c r="G4" s="23"/>
      <c r="H4" s="47" t="s">
        <v>234</v>
      </c>
      <c r="I4" s="48" t="s">
        <v>235</v>
      </c>
      <c r="J4" s="47">
        <v>13</v>
      </c>
      <c r="K4" s="613"/>
      <c r="L4" s="614"/>
    </row>
    <row r="5" spans="1:14" ht="20.149999999999999" customHeight="1">
      <c r="A5" s="42" t="s">
        <v>236</v>
      </c>
      <c r="B5" s="43" t="s">
        <v>237</v>
      </c>
      <c r="C5" s="49"/>
      <c r="D5" s="26">
        <v>8583804</v>
      </c>
      <c r="E5" s="27">
        <v>526570</v>
      </c>
      <c r="F5" s="25">
        <v>8057234</v>
      </c>
      <c r="G5" s="26">
        <v>3398715</v>
      </c>
      <c r="H5" s="42" t="s">
        <v>238</v>
      </c>
      <c r="I5" s="43" t="s">
        <v>239</v>
      </c>
      <c r="J5" s="42">
        <v>14</v>
      </c>
      <c r="K5" s="611"/>
      <c r="L5" s="612"/>
    </row>
    <row r="6" spans="1:14" ht="20.149999999999999" customHeight="1">
      <c r="A6" s="42" t="s">
        <v>240</v>
      </c>
      <c r="B6" s="43" t="s">
        <v>241</v>
      </c>
      <c r="C6" s="49"/>
      <c r="D6" s="26"/>
      <c r="E6" s="27"/>
      <c r="F6" s="25"/>
      <c r="G6" s="26"/>
      <c r="H6" s="42" t="s">
        <v>242</v>
      </c>
      <c r="I6" s="43" t="s">
        <v>243</v>
      </c>
      <c r="J6" s="42" t="s">
        <v>244</v>
      </c>
      <c r="K6" s="611"/>
      <c r="L6" s="612"/>
    </row>
    <row r="7" spans="1:14" s="3" customFormat="1" ht="20.149999999999999" customHeight="1">
      <c r="A7" s="42" t="s">
        <v>245</v>
      </c>
      <c r="B7" s="43" t="s">
        <v>246</v>
      </c>
      <c r="C7" s="49"/>
      <c r="D7" s="26"/>
      <c r="E7" s="27"/>
      <c r="F7" s="25"/>
      <c r="G7" s="26"/>
      <c r="H7" s="42" t="s">
        <v>247</v>
      </c>
      <c r="I7" s="43" t="s">
        <v>248</v>
      </c>
      <c r="J7" s="42">
        <v>14</v>
      </c>
      <c r="K7" s="611"/>
      <c r="L7" s="612"/>
    </row>
    <row r="8" spans="1:14" ht="20.149999999999999" customHeight="1">
      <c r="A8" s="39" t="s">
        <v>249</v>
      </c>
      <c r="B8" s="40" t="s">
        <v>250</v>
      </c>
      <c r="C8" s="41">
        <v>3</v>
      </c>
      <c r="D8" s="22">
        <v>293715997</v>
      </c>
      <c r="E8" s="22">
        <v>153092795</v>
      </c>
      <c r="F8" s="22">
        <v>140623202</v>
      </c>
      <c r="G8" s="22">
        <v>122028535</v>
      </c>
      <c r="H8" s="42" t="s">
        <v>251</v>
      </c>
      <c r="I8" s="43" t="s">
        <v>252</v>
      </c>
      <c r="J8" s="42">
        <v>14</v>
      </c>
      <c r="K8" s="611"/>
      <c r="L8" s="612"/>
    </row>
    <row r="9" spans="1:14" ht="32.25" customHeight="1">
      <c r="A9" s="404" t="s">
        <v>253</v>
      </c>
      <c r="B9" s="51" t="s">
        <v>254</v>
      </c>
      <c r="C9" s="50"/>
      <c r="D9" s="28"/>
      <c r="E9" s="29"/>
      <c r="F9" s="30"/>
      <c r="G9" s="28"/>
      <c r="H9" s="331" t="s">
        <v>255</v>
      </c>
      <c r="I9" s="362" t="s">
        <v>256</v>
      </c>
      <c r="J9" s="331">
        <v>14</v>
      </c>
      <c r="K9" s="615">
        <v>-164658348</v>
      </c>
      <c r="L9" s="616">
        <v>-129212015</v>
      </c>
      <c r="N9" s="21"/>
    </row>
    <row r="10" spans="1:14" ht="26.25" customHeight="1">
      <c r="A10" s="404" t="s">
        <v>257</v>
      </c>
      <c r="B10" s="51" t="s">
        <v>258</v>
      </c>
      <c r="C10" s="50"/>
      <c r="D10" s="28"/>
      <c r="E10" s="29"/>
      <c r="F10" s="31"/>
      <c r="G10" s="28"/>
      <c r="H10" s="363" t="s">
        <v>259</v>
      </c>
      <c r="I10" s="364" t="s">
        <v>260</v>
      </c>
      <c r="J10" s="365"/>
      <c r="K10" s="617">
        <v>-44129238</v>
      </c>
      <c r="L10" s="616">
        <v>-35946333</v>
      </c>
    </row>
    <row r="11" spans="1:14" ht="20.149999999999999" customHeight="1">
      <c r="A11" s="44" t="s">
        <v>261</v>
      </c>
      <c r="B11" s="45" t="s">
        <v>262</v>
      </c>
      <c r="C11" s="46"/>
      <c r="D11" s="23">
        <v>123411968</v>
      </c>
      <c r="E11" s="24">
        <v>75710685</v>
      </c>
      <c r="F11" s="32">
        <v>47701283</v>
      </c>
      <c r="G11" s="23">
        <v>56584784</v>
      </c>
      <c r="H11" s="44" t="s">
        <v>263</v>
      </c>
      <c r="I11" s="52" t="s">
        <v>264</v>
      </c>
      <c r="J11" s="44">
        <v>15</v>
      </c>
      <c r="K11" s="23">
        <v>156724478</v>
      </c>
      <c r="L11" s="618">
        <v>129421651</v>
      </c>
    </row>
    <row r="12" spans="1:14" ht="20.149999999999999" customHeight="1">
      <c r="A12" s="42" t="s">
        <v>265</v>
      </c>
      <c r="B12" s="43" t="s">
        <v>266</v>
      </c>
      <c r="C12" s="49"/>
      <c r="D12" s="26">
        <v>170304029</v>
      </c>
      <c r="E12" s="27">
        <v>77382110</v>
      </c>
      <c r="F12" s="33">
        <v>92921919</v>
      </c>
      <c r="G12" s="26">
        <v>65443751</v>
      </c>
      <c r="H12" s="42" t="s">
        <v>267</v>
      </c>
      <c r="I12" s="53" t="s">
        <v>268</v>
      </c>
      <c r="J12" s="42">
        <v>15</v>
      </c>
      <c r="K12" s="619"/>
      <c r="L12" s="616"/>
    </row>
    <row r="13" spans="1:14" ht="20.149999999999999" customHeight="1">
      <c r="A13" s="42" t="s">
        <v>269</v>
      </c>
      <c r="B13" s="43" t="s">
        <v>270</v>
      </c>
      <c r="C13" s="49"/>
      <c r="D13" s="26"/>
      <c r="E13" s="27"/>
      <c r="F13" s="33"/>
      <c r="G13" s="26"/>
      <c r="H13" s="54" t="s">
        <v>271</v>
      </c>
      <c r="I13" s="55" t="s">
        <v>272</v>
      </c>
      <c r="J13" s="56"/>
      <c r="K13" s="620">
        <f>+K3+K9+K10+K11</f>
        <v>-42063108</v>
      </c>
      <c r="L13" s="621">
        <f>+L3+L9+L10+L11</f>
        <v>-25736697</v>
      </c>
    </row>
    <row r="14" spans="1:14" ht="20.149999999999999" customHeight="1">
      <c r="A14" s="42" t="s">
        <v>273</v>
      </c>
      <c r="B14" s="361" t="s">
        <v>274</v>
      </c>
      <c r="C14" s="49">
        <v>3</v>
      </c>
      <c r="D14" s="26"/>
      <c r="E14" s="27"/>
      <c r="F14" s="34"/>
      <c r="G14" s="26"/>
      <c r="H14" s="42" t="s">
        <v>275</v>
      </c>
      <c r="I14" s="57" t="s">
        <v>276</v>
      </c>
      <c r="J14" s="42">
        <v>16</v>
      </c>
      <c r="K14" s="619"/>
      <c r="L14" s="616"/>
    </row>
    <row r="15" spans="1:14" ht="20.149999999999999" customHeight="1">
      <c r="A15" s="54" t="s">
        <v>277</v>
      </c>
      <c r="B15" s="58" t="s">
        <v>147</v>
      </c>
      <c r="C15" s="54">
        <v>4</v>
      </c>
      <c r="D15" s="35">
        <v>8044042</v>
      </c>
      <c r="E15" s="35">
        <v>0</v>
      </c>
      <c r="F15" s="35">
        <v>8044042</v>
      </c>
      <c r="G15" s="35">
        <v>2432000</v>
      </c>
      <c r="H15" s="59" t="s">
        <v>278</v>
      </c>
      <c r="I15" s="60" t="s">
        <v>279</v>
      </c>
      <c r="J15" s="47">
        <v>16</v>
      </c>
      <c r="K15" s="622"/>
      <c r="L15" s="623"/>
    </row>
    <row r="16" spans="1:14" ht="20.149999999999999" customHeight="1">
      <c r="A16" s="42" t="s">
        <v>280</v>
      </c>
      <c r="B16" s="43" t="s">
        <v>281</v>
      </c>
      <c r="C16" s="49"/>
      <c r="D16" s="26"/>
      <c r="E16" s="27"/>
      <c r="F16" s="34"/>
      <c r="G16" s="26"/>
      <c r="H16" s="42" t="s">
        <v>282</v>
      </c>
      <c r="I16" s="57" t="s">
        <v>283</v>
      </c>
      <c r="J16" s="42">
        <v>16</v>
      </c>
      <c r="K16" s="619">
        <v>11623524</v>
      </c>
      <c r="L16" s="616">
        <v>6279953</v>
      </c>
    </row>
    <row r="17" spans="1:12" ht="20.149999999999999" customHeight="1">
      <c r="A17" s="42" t="s">
        <v>284</v>
      </c>
      <c r="B17" s="43" t="s">
        <v>285</v>
      </c>
      <c r="C17" s="49"/>
      <c r="D17" s="26">
        <v>8044042</v>
      </c>
      <c r="E17" s="27"/>
      <c r="F17" s="34">
        <v>8044042</v>
      </c>
      <c r="G17" s="26">
        <v>2432000</v>
      </c>
      <c r="H17" s="54" t="s">
        <v>286</v>
      </c>
      <c r="I17" s="61" t="s">
        <v>287</v>
      </c>
      <c r="J17" s="56"/>
      <c r="K17" s="624">
        <f>+K16</f>
        <v>11623524</v>
      </c>
      <c r="L17" s="625">
        <f>+L16</f>
        <v>6279953</v>
      </c>
    </row>
    <row r="18" spans="1:12" ht="20.149999999999999" customHeight="1">
      <c r="A18" s="62" t="s">
        <v>288</v>
      </c>
      <c r="B18" s="63" t="s">
        <v>289</v>
      </c>
      <c r="C18" s="64"/>
      <c r="D18" s="36">
        <v>310343843</v>
      </c>
      <c r="E18" s="36">
        <v>153619365</v>
      </c>
      <c r="F18" s="36">
        <v>156724478</v>
      </c>
      <c r="G18" s="36">
        <v>127859250</v>
      </c>
      <c r="H18" s="62" t="s">
        <v>290</v>
      </c>
      <c r="I18" s="63" t="s">
        <v>291</v>
      </c>
      <c r="J18" s="65"/>
      <c r="K18" s="626">
        <f>+K13+K17</f>
        <v>-30439584</v>
      </c>
      <c r="L18" s="627">
        <f>+L13+L17</f>
        <v>-19456744</v>
      </c>
    </row>
    <row r="19" spans="1:12" ht="20.149999999999999" customHeight="1">
      <c r="A19" s="42" t="s">
        <v>292</v>
      </c>
      <c r="B19" s="43" t="s">
        <v>293</v>
      </c>
      <c r="C19" s="49">
        <v>5</v>
      </c>
      <c r="D19" s="37"/>
      <c r="E19" s="27"/>
      <c r="F19" s="34"/>
      <c r="G19" s="26"/>
      <c r="H19" s="42" t="s">
        <v>294</v>
      </c>
      <c r="I19" s="57" t="s">
        <v>295</v>
      </c>
      <c r="J19" s="42">
        <v>5</v>
      </c>
      <c r="K19" s="628"/>
      <c r="L19" s="629">
        <v>1180849</v>
      </c>
    </row>
    <row r="20" spans="1:12" ht="20.149999999999999" customHeight="1">
      <c r="A20" s="42" t="s">
        <v>296</v>
      </c>
      <c r="B20" s="43" t="s">
        <v>151</v>
      </c>
      <c r="C20" s="49">
        <v>6</v>
      </c>
      <c r="D20" s="37">
        <v>10102247</v>
      </c>
      <c r="E20" s="27"/>
      <c r="F20" s="34">
        <v>10102247</v>
      </c>
      <c r="G20" s="26">
        <v>5839990</v>
      </c>
      <c r="H20" s="42" t="s">
        <v>297</v>
      </c>
      <c r="I20" s="57" t="s">
        <v>298</v>
      </c>
      <c r="J20" s="42">
        <v>7</v>
      </c>
      <c r="K20" s="628"/>
      <c r="L20" s="629"/>
    </row>
    <row r="21" spans="1:12" ht="20.149999999999999" customHeight="1">
      <c r="A21" s="42" t="s">
        <v>299</v>
      </c>
      <c r="B21" s="43" t="s">
        <v>300</v>
      </c>
      <c r="C21" s="49"/>
      <c r="D21" s="37">
        <v>5799326</v>
      </c>
      <c r="E21" s="27">
        <v>0</v>
      </c>
      <c r="F21" s="34">
        <v>5799326</v>
      </c>
      <c r="G21" s="26">
        <v>7101875</v>
      </c>
      <c r="H21" s="42" t="s">
        <v>301</v>
      </c>
      <c r="I21" s="57" t="s">
        <v>302</v>
      </c>
      <c r="J21" s="42">
        <v>17</v>
      </c>
      <c r="K21" s="628">
        <v>5689135</v>
      </c>
      <c r="L21" s="629">
        <v>6296182</v>
      </c>
    </row>
    <row r="22" spans="1:12" ht="20.149999999999999" customHeight="1">
      <c r="A22" s="42" t="s">
        <v>303</v>
      </c>
      <c r="B22" s="43" t="s">
        <v>304</v>
      </c>
      <c r="C22" s="49">
        <v>17</v>
      </c>
      <c r="D22" s="37"/>
      <c r="E22" s="27"/>
      <c r="F22" s="34"/>
      <c r="G22" s="26">
        <v>4475348</v>
      </c>
      <c r="H22" s="42" t="s">
        <v>305</v>
      </c>
      <c r="I22" s="57" t="s">
        <v>306</v>
      </c>
      <c r="J22" s="42">
        <v>18</v>
      </c>
      <c r="K22" s="628">
        <v>196036505</v>
      </c>
      <c r="L22" s="629">
        <v>145857084</v>
      </c>
    </row>
    <row r="23" spans="1:12" ht="20.149999999999999" customHeight="1">
      <c r="A23" s="42" t="s">
        <v>307</v>
      </c>
      <c r="B23" s="43" t="s">
        <v>308</v>
      </c>
      <c r="C23" s="49">
        <v>7</v>
      </c>
      <c r="D23" s="37"/>
      <c r="E23" s="27"/>
      <c r="F23" s="34"/>
      <c r="G23" s="26"/>
      <c r="H23" s="42" t="s">
        <v>309</v>
      </c>
      <c r="I23" s="57" t="s">
        <v>310</v>
      </c>
      <c r="J23" s="42">
        <v>19</v>
      </c>
      <c r="K23" s="628">
        <v>200000</v>
      </c>
      <c r="L23" s="629">
        <v>7482500</v>
      </c>
    </row>
    <row r="24" spans="1:12" ht="20.149999999999999" customHeight="1">
      <c r="A24" s="42" t="s">
        <v>311</v>
      </c>
      <c r="B24" s="43" t="s">
        <v>312</v>
      </c>
      <c r="C24" s="49">
        <v>8</v>
      </c>
      <c r="D24" s="37">
        <v>5799326</v>
      </c>
      <c r="E24" s="27"/>
      <c r="F24" s="34">
        <v>5799326</v>
      </c>
      <c r="G24" s="26">
        <v>2626527</v>
      </c>
      <c r="H24" s="47" t="s">
        <v>313</v>
      </c>
      <c r="I24" s="60" t="s">
        <v>314</v>
      </c>
      <c r="J24" s="47">
        <v>19</v>
      </c>
      <c r="K24" s="630"/>
      <c r="L24" s="631"/>
    </row>
    <row r="25" spans="1:12" ht="20.149999999999999" customHeight="1">
      <c r="A25" s="62" t="s">
        <v>315</v>
      </c>
      <c r="B25" s="63" t="s">
        <v>316</v>
      </c>
      <c r="C25" s="64"/>
      <c r="D25" s="36">
        <v>15901573</v>
      </c>
      <c r="E25" s="36">
        <v>0</v>
      </c>
      <c r="F25" s="36">
        <v>15901573</v>
      </c>
      <c r="G25" s="36">
        <v>12941865</v>
      </c>
      <c r="H25" s="62" t="s">
        <v>317</v>
      </c>
      <c r="I25" s="63" t="s">
        <v>318</v>
      </c>
      <c r="J25" s="65"/>
      <c r="K25" s="626">
        <f>+K19+K21+K22+K23</f>
        <v>201925640</v>
      </c>
      <c r="L25" s="627">
        <f>+L19+L21+L22+L23</f>
        <v>160816615</v>
      </c>
    </row>
    <row r="26" spans="1:12" ht="20.149999999999999" customHeight="1">
      <c r="A26" s="42" t="s">
        <v>319</v>
      </c>
      <c r="B26" s="43" t="s">
        <v>320</v>
      </c>
      <c r="C26" s="49">
        <v>9</v>
      </c>
      <c r="D26" s="26"/>
      <c r="E26" s="27"/>
      <c r="F26" s="34"/>
      <c r="G26" s="26"/>
      <c r="H26" s="66"/>
      <c r="I26" s="67"/>
      <c r="J26" s="42"/>
      <c r="K26" s="630"/>
      <c r="L26" s="631"/>
    </row>
    <row r="27" spans="1:12" ht="20.149999999999999" customHeight="1">
      <c r="A27" s="42" t="s">
        <v>321</v>
      </c>
      <c r="B27" s="43" t="s">
        <v>322</v>
      </c>
      <c r="C27" s="49">
        <v>10</v>
      </c>
      <c r="D27" s="26"/>
      <c r="E27" s="27"/>
      <c r="F27" s="34"/>
      <c r="G27" s="26"/>
      <c r="H27" s="42" t="s">
        <v>323</v>
      </c>
      <c r="I27" s="57" t="s">
        <v>324</v>
      </c>
      <c r="J27" s="42">
        <v>20</v>
      </c>
      <c r="K27" s="628"/>
      <c r="L27" s="629"/>
    </row>
    <row r="28" spans="1:12" ht="20.149999999999999" customHeight="1">
      <c r="A28" s="42" t="s">
        <v>325</v>
      </c>
      <c r="B28" s="43" t="s">
        <v>326</v>
      </c>
      <c r="C28" s="49">
        <v>11</v>
      </c>
      <c r="D28" s="26">
        <v>818988</v>
      </c>
      <c r="E28" s="27"/>
      <c r="F28" s="34">
        <v>818988</v>
      </c>
      <c r="G28" s="26">
        <v>558756</v>
      </c>
      <c r="H28" s="42" t="s">
        <v>327</v>
      </c>
      <c r="I28" s="57" t="s">
        <v>328</v>
      </c>
      <c r="J28" s="42">
        <v>20</v>
      </c>
      <c r="K28" s="628">
        <v>1958983</v>
      </c>
      <c r="L28" s="629"/>
    </row>
    <row r="29" spans="1:12" ht="20.149999999999999" customHeight="1">
      <c r="A29" s="62" t="s">
        <v>329</v>
      </c>
      <c r="B29" s="63" t="s">
        <v>330</v>
      </c>
      <c r="C29" s="64"/>
      <c r="D29" s="36">
        <v>818988</v>
      </c>
      <c r="E29" s="36">
        <v>0</v>
      </c>
      <c r="F29" s="36">
        <v>818988</v>
      </c>
      <c r="G29" s="36">
        <v>558756</v>
      </c>
      <c r="H29" s="68" t="s">
        <v>331</v>
      </c>
      <c r="I29" s="63" t="s">
        <v>332</v>
      </c>
      <c r="J29" s="65"/>
      <c r="K29" s="626">
        <f>+K28</f>
        <v>1958983</v>
      </c>
      <c r="L29" s="627"/>
    </row>
    <row r="30" spans="1:12" ht="25.15" customHeight="1">
      <c r="A30" s="42" t="s">
        <v>333</v>
      </c>
      <c r="B30" s="43" t="s">
        <v>334</v>
      </c>
      <c r="C30" s="49">
        <v>12</v>
      </c>
      <c r="D30" s="26"/>
      <c r="E30" s="27"/>
      <c r="F30" s="34"/>
      <c r="G30" s="26"/>
      <c r="H30" s="42" t="s">
        <v>335</v>
      </c>
      <c r="I30" s="57" t="s">
        <v>336</v>
      </c>
      <c r="J30" s="42">
        <v>12</v>
      </c>
      <c r="K30" s="628"/>
      <c r="L30" s="629"/>
    </row>
    <row r="31" spans="1:12" ht="20.149999999999999" customHeight="1" thickBot="1">
      <c r="A31" s="62" t="s">
        <v>337</v>
      </c>
      <c r="B31" s="63" t="s">
        <v>338</v>
      </c>
      <c r="C31" s="64"/>
      <c r="D31" s="38">
        <v>327064404</v>
      </c>
      <c r="E31" s="38">
        <v>153619365</v>
      </c>
      <c r="F31" s="38">
        <v>173445039</v>
      </c>
      <c r="G31" s="38">
        <v>141359871</v>
      </c>
      <c r="H31" s="62" t="s">
        <v>339</v>
      </c>
      <c r="I31" s="63" t="s">
        <v>338</v>
      </c>
      <c r="J31" s="65"/>
      <c r="K31" s="632">
        <f>+K18+K25+K29</f>
        <v>173445039</v>
      </c>
      <c r="L31" s="633">
        <f>+L18+L25+L29</f>
        <v>141359871</v>
      </c>
    </row>
    <row r="32" spans="1:12" ht="12.75" customHeight="1">
      <c r="F32" s="20"/>
    </row>
    <row r="33" spans="9:9" ht="12.75" customHeight="1">
      <c r="I33" s="366"/>
    </row>
    <row r="36" spans="9:9" ht="6" customHeight="1"/>
    <row r="47" spans="9:9" ht="6" customHeight="1"/>
    <row r="54" ht="6" customHeight="1"/>
  </sheetData>
  <sheetProtection formatCells="0" formatColumns="0" formatRows="0" insertColumns="0" insertRows="0" insertHyperlinks="0" deleteColumns="0" deleteRows="0" sort="0" autoFilter="0" pivotTables="0"/>
  <mergeCells count="5">
    <mergeCell ref="A1:A2"/>
    <mergeCell ref="H1:H2"/>
    <mergeCell ref="I1:I2"/>
    <mergeCell ref="J1:J2"/>
    <mergeCell ref="C1:C2"/>
  </mergeCells>
  <dataValidations count="1">
    <dataValidation allowBlank="1" showInputMessage="1" showErrorMessage="1" errorTitle="Erreur de saisie" error="La cellule ne peut prendre que du numérique." promptTitle="Information" prompt="Cette cellule ne peut prendre que du numérique." sqref="D3:G31 K3:L31" xr:uid="{00000000-0002-0000-0500-000000000000}"/>
  </dataValidations>
  <pageMargins left="0.7" right="0.7" top="0.75" bottom="0.75" header="0.3" footer="0.3"/>
  <pageSetup paperSize="9" scale="59" orientation="landscape" r:id="rId1"/>
  <headerFooter>
    <oddFooter>&amp;L&amp;"Helvetica,Regular"&amp;12&amp;K000000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8"/>
  <sheetViews>
    <sheetView zoomScale="66" zoomScaleNormal="66" workbookViewId="0">
      <selection activeCell="E2" sqref="E2:F43"/>
    </sheetView>
  </sheetViews>
  <sheetFormatPr baseColWidth="10" defaultColWidth="12" defaultRowHeight="12.75" customHeight="1"/>
  <cols>
    <col min="1" max="1" width="4.796875" style="84" customWidth="1"/>
    <col min="2" max="2" width="65.296875" style="69" bestFit="1" customWidth="1"/>
    <col min="3" max="3" width="3.69921875" style="69" bestFit="1" customWidth="1"/>
    <col min="4" max="4" width="9.69921875" style="69" bestFit="1" customWidth="1"/>
    <col min="5" max="6" width="18.296875" style="70" customWidth="1"/>
    <col min="7" max="16384" width="12" style="69"/>
  </cols>
  <sheetData>
    <row r="1" spans="1:6" ht="18" customHeight="1">
      <c r="A1" s="71" t="s">
        <v>221</v>
      </c>
      <c r="B1" s="72" t="s">
        <v>340</v>
      </c>
      <c r="C1" s="71"/>
      <c r="D1" s="71" t="s">
        <v>341</v>
      </c>
      <c r="E1" s="73" t="s">
        <v>1489</v>
      </c>
      <c r="F1" s="73" t="s">
        <v>1490</v>
      </c>
    </row>
    <row r="2" spans="1:6" ht="18" customHeight="1">
      <c r="A2" s="74" t="s">
        <v>342</v>
      </c>
      <c r="B2" s="75" t="s">
        <v>343</v>
      </c>
      <c r="C2" s="74" t="s">
        <v>344</v>
      </c>
      <c r="D2" s="74">
        <v>21</v>
      </c>
      <c r="E2" s="634"/>
      <c r="F2" s="635"/>
    </row>
    <row r="3" spans="1:6" ht="18" customHeight="1">
      <c r="A3" s="76" t="s">
        <v>345</v>
      </c>
      <c r="B3" s="53" t="s">
        <v>346</v>
      </c>
      <c r="C3" s="76" t="s">
        <v>347</v>
      </c>
      <c r="D3" s="76">
        <v>22</v>
      </c>
      <c r="E3" s="636"/>
      <c r="F3" s="637"/>
    </row>
    <row r="4" spans="1:6" ht="18" customHeight="1">
      <c r="A4" s="76" t="s">
        <v>348</v>
      </c>
      <c r="B4" s="77" t="s">
        <v>349</v>
      </c>
      <c r="C4" s="78" t="s">
        <v>350</v>
      </c>
      <c r="D4" s="78">
        <v>6</v>
      </c>
      <c r="E4" s="636"/>
      <c r="F4" s="637"/>
    </row>
    <row r="5" spans="1:6" ht="18" customHeight="1">
      <c r="A5" s="79" t="s">
        <v>351</v>
      </c>
      <c r="B5" s="80" t="s">
        <v>352</v>
      </c>
      <c r="C5" s="79"/>
      <c r="D5" s="79"/>
      <c r="E5" s="626"/>
      <c r="F5" s="627"/>
    </row>
    <row r="6" spans="1:6" ht="18" customHeight="1">
      <c r="A6" s="76" t="s">
        <v>353</v>
      </c>
      <c r="B6" s="53" t="s">
        <v>354</v>
      </c>
      <c r="C6" s="76" t="s">
        <v>344</v>
      </c>
      <c r="D6" s="76">
        <v>21</v>
      </c>
      <c r="E6" s="636"/>
      <c r="F6" s="637"/>
    </row>
    <row r="7" spans="1:6" ht="18" customHeight="1">
      <c r="A7" s="76" t="s">
        <v>355</v>
      </c>
      <c r="B7" s="53" t="s">
        <v>356</v>
      </c>
      <c r="C7" s="76" t="s">
        <v>344</v>
      </c>
      <c r="D7" s="76">
        <v>21</v>
      </c>
      <c r="E7" s="636"/>
      <c r="F7" s="637"/>
    </row>
    <row r="8" spans="1:6" ht="18" customHeight="1">
      <c r="A8" s="76" t="s">
        <v>357</v>
      </c>
      <c r="B8" s="53" t="s">
        <v>358</v>
      </c>
      <c r="C8" s="76" t="s">
        <v>344</v>
      </c>
      <c r="D8" s="76">
        <v>21</v>
      </c>
      <c r="E8" s="636"/>
      <c r="F8" s="637"/>
    </row>
    <row r="9" spans="1:6" ht="18" customHeight="1">
      <c r="A9" s="79" t="s">
        <v>359</v>
      </c>
      <c r="B9" s="80" t="s">
        <v>360</v>
      </c>
      <c r="C9" s="79"/>
      <c r="D9" s="79"/>
      <c r="E9" s="626">
        <v>0</v>
      </c>
      <c r="F9" s="627"/>
    </row>
    <row r="10" spans="1:6" ht="18" customHeight="1">
      <c r="A10" s="76" t="s">
        <v>361</v>
      </c>
      <c r="B10" s="53" t="s">
        <v>362</v>
      </c>
      <c r="C10" s="78" t="s">
        <v>350</v>
      </c>
      <c r="D10" s="76">
        <v>6</v>
      </c>
      <c r="E10" s="636"/>
      <c r="F10" s="637"/>
    </row>
    <row r="11" spans="1:6" ht="18" customHeight="1">
      <c r="A11" s="76" t="s">
        <v>363</v>
      </c>
      <c r="B11" s="53" t="s">
        <v>364</v>
      </c>
      <c r="C11" s="76"/>
      <c r="D11" s="76">
        <v>21</v>
      </c>
      <c r="E11" s="636"/>
      <c r="F11" s="637"/>
    </row>
    <row r="12" spans="1:6" ht="18" customHeight="1">
      <c r="A12" s="76" t="s">
        <v>365</v>
      </c>
      <c r="B12" s="53" t="s">
        <v>366</v>
      </c>
      <c r="C12" s="76"/>
      <c r="D12" s="76">
        <v>21</v>
      </c>
      <c r="E12" s="636">
        <v>544699080</v>
      </c>
      <c r="F12" s="637">
        <v>692307400</v>
      </c>
    </row>
    <row r="13" spans="1:6" ht="18" customHeight="1">
      <c r="A13" s="76" t="s">
        <v>367</v>
      </c>
      <c r="B13" s="53" t="s">
        <v>368</v>
      </c>
      <c r="C13" s="76" t="s">
        <v>344</v>
      </c>
      <c r="D13" s="76">
        <v>21</v>
      </c>
      <c r="E13" s="636">
        <v>2391649</v>
      </c>
      <c r="F13" s="637">
        <v>570760</v>
      </c>
    </row>
    <row r="14" spans="1:6" ht="18" customHeight="1">
      <c r="A14" s="81" t="s">
        <v>369</v>
      </c>
      <c r="B14" s="82" t="s">
        <v>370</v>
      </c>
      <c r="C14" s="81" t="s">
        <v>344</v>
      </c>
      <c r="D14" s="81">
        <v>12</v>
      </c>
      <c r="E14" s="636"/>
      <c r="F14" s="637">
        <v>6000000</v>
      </c>
    </row>
    <row r="15" spans="1:6" ht="18" customHeight="1">
      <c r="A15" s="76" t="s">
        <v>371</v>
      </c>
      <c r="B15" s="53" t="s">
        <v>372</v>
      </c>
      <c r="C15" s="76" t="s">
        <v>347</v>
      </c>
      <c r="D15" s="76">
        <v>22</v>
      </c>
      <c r="E15" s="636"/>
      <c r="F15" s="637"/>
    </row>
    <row r="16" spans="1:6" ht="18" customHeight="1">
      <c r="A16" s="76" t="s">
        <v>373</v>
      </c>
      <c r="B16" s="77" t="s">
        <v>374</v>
      </c>
      <c r="C16" s="78" t="s">
        <v>350</v>
      </c>
      <c r="D16" s="76">
        <v>6</v>
      </c>
      <c r="E16" s="636"/>
      <c r="F16" s="637"/>
    </row>
    <row r="17" spans="1:6" ht="18" customHeight="1">
      <c r="A17" s="76" t="s">
        <v>375</v>
      </c>
      <c r="B17" s="53" t="s">
        <v>376</v>
      </c>
      <c r="C17" s="76" t="s">
        <v>347</v>
      </c>
      <c r="D17" s="76">
        <v>22</v>
      </c>
      <c r="E17" s="636">
        <v>-54599120</v>
      </c>
      <c r="F17" s="637">
        <v>-77322803</v>
      </c>
    </row>
    <row r="18" spans="1:6" ht="18" customHeight="1">
      <c r="A18" s="76" t="s">
        <v>377</v>
      </c>
      <c r="B18" s="77" t="s">
        <v>378</v>
      </c>
      <c r="C18" s="78" t="s">
        <v>350</v>
      </c>
      <c r="D18" s="76">
        <v>6</v>
      </c>
      <c r="E18" s="636">
        <v>4262257</v>
      </c>
      <c r="F18" s="637">
        <v>5429178</v>
      </c>
    </row>
    <row r="19" spans="1:6" ht="18" customHeight="1">
      <c r="A19" s="76" t="s">
        <v>379</v>
      </c>
      <c r="B19" s="53" t="s">
        <v>380</v>
      </c>
      <c r="C19" s="76" t="s">
        <v>347</v>
      </c>
      <c r="D19" s="76">
        <v>23</v>
      </c>
      <c r="E19" s="636">
        <v>-9384400</v>
      </c>
      <c r="F19" s="637">
        <v>-12695700</v>
      </c>
    </row>
    <row r="20" spans="1:6" ht="18" customHeight="1">
      <c r="A20" s="76" t="s">
        <v>381</v>
      </c>
      <c r="B20" s="53" t="s">
        <v>382</v>
      </c>
      <c r="C20" s="76" t="s">
        <v>347</v>
      </c>
      <c r="D20" s="76">
        <v>24</v>
      </c>
      <c r="E20" s="636">
        <v>-96543490</v>
      </c>
      <c r="F20" s="637">
        <v>-300326350</v>
      </c>
    </row>
    <row r="21" spans="1:6" ht="18" customHeight="1">
      <c r="A21" s="76" t="s">
        <v>383</v>
      </c>
      <c r="B21" s="53" t="s">
        <v>384</v>
      </c>
      <c r="C21" s="76" t="s">
        <v>347</v>
      </c>
      <c r="D21" s="76">
        <v>25</v>
      </c>
      <c r="E21" s="636">
        <v>-8978915</v>
      </c>
      <c r="F21" s="637">
        <v>-6671470</v>
      </c>
    </row>
    <row r="22" spans="1:6" ht="18" customHeight="1">
      <c r="A22" s="76" t="s">
        <v>385</v>
      </c>
      <c r="B22" s="53" t="s">
        <v>386</v>
      </c>
      <c r="C22" s="76" t="s">
        <v>347</v>
      </c>
      <c r="D22" s="76">
        <v>26</v>
      </c>
      <c r="E22" s="636">
        <v>-63953438</v>
      </c>
      <c r="F22" s="637">
        <v>-53644263</v>
      </c>
    </row>
    <row r="23" spans="1:6" ht="18" customHeight="1">
      <c r="A23" s="79" t="s">
        <v>387</v>
      </c>
      <c r="B23" s="80" t="s">
        <v>388</v>
      </c>
      <c r="C23" s="79"/>
      <c r="D23" s="79"/>
      <c r="E23" s="626">
        <f>SUM(E12:E22)</f>
        <v>317893623</v>
      </c>
      <c r="F23" s="627">
        <f>SUM(F12:F22)</f>
        <v>253646752</v>
      </c>
    </row>
    <row r="24" spans="1:6" ht="18" customHeight="1">
      <c r="A24" s="76" t="s">
        <v>389</v>
      </c>
      <c r="B24" s="53" t="s">
        <v>390</v>
      </c>
      <c r="C24" s="76" t="s">
        <v>347</v>
      </c>
      <c r="D24" s="76">
        <v>27</v>
      </c>
      <c r="E24" s="636">
        <v>-375419284</v>
      </c>
      <c r="F24" s="637">
        <v>-285007685</v>
      </c>
    </row>
    <row r="25" spans="1:6" ht="18" customHeight="1">
      <c r="A25" s="79" t="s">
        <v>391</v>
      </c>
      <c r="B25" s="80" t="s">
        <v>392</v>
      </c>
      <c r="C25" s="79"/>
      <c r="D25" s="79"/>
      <c r="E25" s="626">
        <f>+E23+E24</f>
        <v>-57525661</v>
      </c>
      <c r="F25" s="627">
        <f>+F23+F24</f>
        <v>-31360933</v>
      </c>
    </row>
    <row r="26" spans="1:6" ht="18" customHeight="1">
      <c r="A26" s="76" t="s">
        <v>393</v>
      </c>
      <c r="B26" s="53" t="s">
        <v>394</v>
      </c>
      <c r="C26" s="76" t="s">
        <v>344</v>
      </c>
      <c r="D26" s="76">
        <v>28</v>
      </c>
      <c r="E26" s="636"/>
      <c r="F26" s="637"/>
    </row>
    <row r="27" spans="1:6" ht="18" customHeight="1">
      <c r="A27" s="81" t="s">
        <v>395</v>
      </c>
      <c r="B27" s="82" t="s">
        <v>396</v>
      </c>
      <c r="C27" s="81" t="s">
        <v>347</v>
      </c>
      <c r="D27" s="81" t="s">
        <v>397</v>
      </c>
      <c r="E27" s="636">
        <v>-55734734</v>
      </c>
      <c r="F27" s="637">
        <v>-50196130</v>
      </c>
    </row>
    <row r="28" spans="1:6" ht="18" customHeight="1">
      <c r="A28" s="79" t="s">
        <v>398</v>
      </c>
      <c r="B28" s="80" t="s">
        <v>399</v>
      </c>
      <c r="C28" s="79"/>
      <c r="D28" s="79"/>
      <c r="E28" s="626">
        <f>+E25+E27</f>
        <v>-113260395</v>
      </c>
      <c r="F28" s="627">
        <f>+F25+F27</f>
        <v>-81557063</v>
      </c>
    </row>
    <row r="29" spans="1:6" ht="18" customHeight="1">
      <c r="A29" s="76" t="s">
        <v>400</v>
      </c>
      <c r="B29" s="53" t="s">
        <v>401</v>
      </c>
      <c r="C29" s="76" t="s">
        <v>344</v>
      </c>
      <c r="D29" s="76">
        <v>29</v>
      </c>
      <c r="E29" s="636"/>
      <c r="F29" s="637"/>
    </row>
    <row r="30" spans="1:6" ht="18" customHeight="1">
      <c r="A30" s="76" t="s">
        <v>402</v>
      </c>
      <c r="B30" s="53" t="s">
        <v>403</v>
      </c>
      <c r="C30" s="76" t="s">
        <v>344</v>
      </c>
      <c r="D30" s="76">
        <v>28</v>
      </c>
      <c r="E30" s="636"/>
      <c r="F30" s="637"/>
    </row>
    <row r="31" spans="1:6" ht="18" customHeight="1">
      <c r="A31" s="76" t="s">
        <v>404</v>
      </c>
      <c r="B31" s="53" t="s">
        <v>405</v>
      </c>
      <c r="C31" s="76" t="s">
        <v>344</v>
      </c>
      <c r="D31" s="76">
        <v>12</v>
      </c>
      <c r="E31" s="636"/>
      <c r="F31" s="637"/>
    </row>
    <row r="32" spans="1:6" ht="18" customHeight="1">
      <c r="A32" s="76" t="s">
        <v>406</v>
      </c>
      <c r="B32" s="53" t="s">
        <v>407</v>
      </c>
      <c r="C32" s="76" t="s">
        <v>347</v>
      </c>
      <c r="D32" s="76">
        <v>29</v>
      </c>
      <c r="E32" s="636">
        <v>-273123</v>
      </c>
      <c r="F32" s="637"/>
    </row>
    <row r="33" spans="1:6" ht="18" customHeight="1">
      <c r="A33" s="76" t="s">
        <v>408</v>
      </c>
      <c r="B33" s="53" t="s">
        <v>409</v>
      </c>
      <c r="C33" s="76" t="s">
        <v>347</v>
      </c>
      <c r="D33" s="76" t="s">
        <v>397</v>
      </c>
      <c r="E33" s="636"/>
      <c r="F33" s="637"/>
    </row>
    <row r="34" spans="1:6" ht="18" customHeight="1">
      <c r="A34" s="79" t="s">
        <v>410</v>
      </c>
      <c r="B34" s="80" t="s">
        <v>411</v>
      </c>
      <c r="C34" s="79"/>
      <c r="D34" s="79"/>
      <c r="E34" s="626"/>
      <c r="F34" s="627"/>
    </row>
    <row r="35" spans="1:6" ht="18" customHeight="1">
      <c r="A35" s="83" t="s">
        <v>412</v>
      </c>
      <c r="B35" s="55" t="s">
        <v>413</v>
      </c>
      <c r="C35" s="83"/>
      <c r="D35" s="83"/>
      <c r="E35" s="638">
        <f>+E28+E32</f>
        <v>-113533518</v>
      </c>
      <c r="F35" s="639">
        <f>+F28+F32</f>
        <v>-81557063</v>
      </c>
    </row>
    <row r="36" spans="1:6" ht="18" customHeight="1">
      <c r="A36" s="76" t="s">
        <v>414</v>
      </c>
      <c r="B36" s="53" t="s">
        <v>415</v>
      </c>
      <c r="C36" s="76" t="s">
        <v>344</v>
      </c>
      <c r="D36" s="76" t="s">
        <v>416</v>
      </c>
      <c r="E36" s="636"/>
      <c r="F36" s="637"/>
    </row>
    <row r="37" spans="1:6" ht="18" customHeight="1">
      <c r="A37" s="76" t="s">
        <v>417</v>
      </c>
      <c r="B37" s="53" t="s">
        <v>418</v>
      </c>
      <c r="C37" s="76" t="s">
        <v>344</v>
      </c>
      <c r="D37" s="76">
        <v>30</v>
      </c>
      <c r="E37" s="636">
        <v>71584461</v>
      </c>
      <c r="F37" s="637">
        <v>47227330</v>
      </c>
    </row>
    <row r="38" spans="1:6" ht="18" customHeight="1">
      <c r="A38" s="76" t="s">
        <v>419</v>
      </c>
      <c r="B38" s="53" t="s">
        <v>420</v>
      </c>
      <c r="C38" s="76" t="s">
        <v>347</v>
      </c>
      <c r="D38" s="76" t="s">
        <v>416</v>
      </c>
      <c r="E38" s="636">
        <v>-2180181</v>
      </c>
      <c r="F38" s="637">
        <v>-1616600</v>
      </c>
    </row>
    <row r="39" spans="1:6" ht="18" customHeight="1">
      <c r="A39" s="76" t="s">
        <v>421</v>
      </c>
      <c r="B39" s="53" t="s">
        <v>422</v>
      </c>
      <c r="C39" s="76" t="s">
        <v>347</v>
      </c>
      <c r="D39" s="76">
        <v>30</v>
      </c>
      <c r="E39" s="636"/>
      <c r="F39" s="637"/>
    </row>
    <row r="40" spans="1:6" ht="18" customHeight="1">
      <c r="A40" s="83" t="s">
        <v>423</v>
      </c>
      <c r="B40" s="55" t="s">
        <v>424</v>
      </c>
      <c r="C40" s="83"/>
      <c r="D40" s="83"/>
      <c r="E40" s="638">
        <f>+E37+E38</f>
        <v>69404280</v>
      </c>
      <c r="F40" s="639">
        <f>+F37+F38</f>
        <v>45610730</v>
      </c>
    </row>
    <row r="41" spans="1:6" ht="18" customHeight="1">
      <c r="A41" s="76" t="s">
        <v>425</v>
      </c>
      <c r="B41" s="53" t="s">
        <v>426</v>
      </c>
      <c r="C41" s="76" t="s">
        <v>347</v>
      </c>
      <c r="D41" s="76">
        <v>30</v>
      </c>
      <c r="E41" s="636"/>
      <c r="F41" s="637"/>
    </row>
    <row r="42" spans="1:6" ht="18" customHeight="1">
      <c r="A42" s="76" t="s">
        <v>427</v>
      </c>
      <c r="B42" s="53" t="s">
        <v>428</v>
      </c>
      <c r="C42" s="76" t="s">
        <v>347</v>
      </c>
      <c r="D42" s="76"/>
      <c r="E42" s="636"/>
      <c r="F42" s="637"/>
    </row>
    <row r="43" spans="1:6" ht="18" customHeight="1" thickBot="1">
      <c r="A43" s="79" t="s">
        <v>429</v>
      </c>
      <c r="B43" s="80" t="s">
        <v>430</v>
      </c>
      <c r="C43" s="79"/>
      <c r="D43" s="79"/>
      <c r="E43" s="632">
        <f>+E35+E40</f>
        <v>-44129238</v>
      </c>
      <c r="F43" s="633">
        <f>+F35+F40</f>
        <v>-35946333</v>
      </c>
    </row>
    <row r="47" spans="1:6" ht="12.75" customHeight="1">
      <c r="B47" s="85"/>
      <c r="C47" s="85"/>
    </row>
    <row r="48" spans="1:6" ht="12.75" customHeight="1">
      <c r="B48" s="85"/>
      <c r="C48" s="85"/>
    </row>
    <row r="49" spans="2:6" ht="12.75" customHeight="1">
      <c r="B49" s="85"/>
      <c r="C49" s="85"/>
    </row>
    <row r="52" spans="2:6" ht="12.75" customHeight="1">
      <c r="B52" s="85"/>
      <c r="C52" s="85"/>
    </row>
    <row r="53" spans="2:6" ht="12.75" customHeight="1">
      <c r="B53" s="85"/>
      <c r="C53" s="85"/>
    </row>
    <row r="56" spans="2:6" ht="12.75" customHeight="1">
      <c r="E56" s="86"/>
      <c r="F56" s="86"/>
    </row>
    <row r="57" spans="2:6" ht="12.75" customHeight="1">
      <c r="E57" s="86"/>
      <c r="F57" s="86"/>
    </row>
    <row r="58" spans="2:6" ht="12.75" customHeight="1">
      <c r="E58" s="86"/>
      <c r="F58" s="86"/>
    </row>
    <row r="59" spans="2:6" ht="12.75" customHeight="1">
      <c r="E59" s="86"/>
      <c r="F59" s="86"/>
    </row>
    <row r="60" spans="2:6" ht="12.75" customHeight="1">
      <c r="E60" s="86"/>
      <c r="F60" s="86"/>
    </row>
    <row r="61" spans="2:6" ht="12.75" customHeight="1">
      <c r="E61" s="86"/>
      <c r="F61" s="86"/>
    </row>
    <row r="62" spans="2:6" ht="12.75" customHeight="1">
      <c r="E62" s="86"/>
      <c r="F62" s="86"/>
    </row>
    <row r="63" spans="2:6" ht="12.75" customHeight="1">
      <c r="E63" s="86"/>
      <c r="F63" s="86"/>
    </row>
    <row r="64" spans="2:6" ht="12.75" customHeight="1">
      <c r="E64" s="86"/>
      <c r="F64" s="86"/>
    </row>
    <row r="65" spans="5:6" ht="12.75" customHeight="1">
      <c r="E65" s="86"/>
      <c r="F65" s="86"/>
    </row>
    <row r="66" spans="5:6" ht="12.75" customHeight="1">
      <c r="E66" s="86"/>
      <c r="F66" s="86"/>
    </row>
    <row r="67" spans="5:6" ht="12.75" customHeight="1">
      <c r="E67" s="86"/>
      <c r="F67" s="86"/>
    </row>
    <row r="68" spans="5:6" ht="12.75" customHeight="1">
      <c r="E68" s="86"/>
      <c r="F68" s="86"/>
    </row>
    <row r="69" spans="5:6" ht="12.75" customHeight="1">
      <c r="E69" s="86"/>
      <c r="F69" s="86"/>
    </row>
    <row r="70" spans="5:6" ht="12.75" customHeight="1">
      <c r="E70" s="86"/>
      <c r="F70" s="86"/>
    </row>
    <row r="71" spans="5:6" ht="12.75" customHeight="1">
      <c r="E71" s="86"/>
      <c r="F71" s="86"/>
    </row>
    <row r="72" spans="5:6" ht="12.75" customHeight="1">
      <c r="E72" s="86"/>
      <c r="F72" s="86"/>
    </row>
    <row r="73" spans="5:6" ht="12.75" customHeight="1">
      <c r="E73" s="86"/>
      <c r="F73" s="86"/>
    </row>
    <row r="74" spans="5:6" ht="12.75" customHeight="1">
      <c r="E74" s="86"/>
      <c r="F74" s="86"/>
    </row>
    <row r="75" spans="5:6" ht="12.75" customHeight="1">
      <c r="E75" s="86"/>
      <c r="F75" s="86"/>
    </row>
    <row r="76" spans="5:6" ht="12.75" customHeight="1">
      <c r="E76" s="86"/>
      <c r="F76" s="86"/>
    </row>
    <row r="77" spans="5:6" ht="12.75" customHeight="1">
      <c r="E77" s="86"/>
      <c r="F77" s="86"/>
    </row>
    <row r="78" spans="5:6" ht="12.75" customHeight="1">
      <c r="E78" s="86"/>
      <c r="F78" s="86"/>
    </row>
  </sheetData>
  <dataValidations count="1">
    <dataValidation allowBlank="1" showInputMessage="1" showErrorMessage="1" errorTitle="Erreur de saisie" error="La cellule ne peut prendre que du numérique." promptTitle="Information" prompt="Cette cellule ne peut prendre que du numérique," sqref="E2:F43" xr:uid="{00000000-0002-0000-0600-000000000000}"/>
  </dataValidations>
  <pageMargins left="0.7" right="0.7" top="0.75" bottom="0.75" header="0.3" footer="0.3"/>
  <pageSetup paperSize="9" scale="81" orientation="portrait" r:id="rId1"/>
  <headerFooter>
    <oddFooter>&amp;L&amp;"Helvetica,Regular"&amp;12&amp;K000000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66"/>
  <sheetViews>
    <sheetView topLeftCell="A18" zoomScale="74" zoomScaleNormal="74" workbookViewId="0">
      <selection activeCell="J16" sqref="J16"/>
    </sheetView>
  </sheetViews>
  <sheetFormatPr baseColWidth="10" defaultColWidth="12" defaultRowHeight="12.75" customHeight="1"/>
  <cols>
    <col min="1" max="1" width="4.796875" style="6" bestFit="1" customWidth="1"/>
    <col min="2" max="2" width="83" style="4" bestFit="1" customWidth="1"/>
    <col min="3" max="3" width="3.69921875" style="4" bestFit="1" customWidth="1"/>
    <col min="4" max="4" width="10" style="4" customWidth="1"/>
    <col min="5" max="5" width="24" style="2" customWidth="1"/>
    <col min="6" max="6" width="21.69921875" style="2" customWidth="1"/>
    <col min="7" max="16384" width="12" style="4"/>
  </cols>
  <sheetData>
    <row r="1" spans="1:6" ht="25.15" customHeight="1">
      <c r="A1" s="16" t="s">
        <v>221</v>
      </c>
      <c r="B1" s="17" t="s">
        <v>340</v>
      </c>
      <c r="C1" s="16"/>
      <c r="D1" s="16" t="s">
        <v>341</v>
      </c>
      <c r="E1" s="16" t="s">
        <v>1489</v>
      </c>
      <c r="F1" s="16" t="s">
        <v>1490</v>
      </c>
    </row>
    <row r="2" spans="1:6" ht="27" customHeight="1">
      <c r="A2" s="338" t="s">
        <v>34</v>
      </c>
      <c r="B2" s="339" t="s">
        <v>431</v>
      </c>
      <c r="C2" s="338" t="s">
        <v>128</v>
      </c>
      <c r="D2" s="18"/>
      <c r="E2" s="640">
        <v>558756</v>
      </c>
      <c r="F2" s="641">
        <v>6250671</v>
      </c>
    </row>
    <row r="3" spans="1:6" ht="25.15" customHeight="1">
      <c r="A3" s="340"/>
      <c r="B3" s="341" t="s">
        <v>432</v>
      </c>
      <c r="C3" s="340"/>
      <c r="D3" s="19"/>
      <c r="E3" s="642"/>
      <c r="F3" s="643"/>
    </row>
    <row r="4" spans="1:6" ht="25.15" customHeight="1">
      <c r="A4" s="342" t="s">
        <v>433</v>
      </c>
      <c r="B4" s="343" t="s">
        <v>434</v>
      </c>
      <c r="C4" s="342"/>
      <c r="D4" s="5"/>
      <c r="E4" s="644">
        <v>-35109547</v>
      </c>
      <c r="F4" s="645">
        <v>15866397</v>
      </c>
    </row>
    <row r="5" spans="1:6" ht="25.15" customHeight="1">
      <c r="A5" s="342" t="s">
        <v>435</v>
      </c>
      <c r="B5" s="344" t="s">
        <v>436</v>
      </c>
      <c r="C5" s="342"/>
      <c r="D5" s="5"/>
      <c r="E5" s="644">
        <v>0</v>
      </c>
      <c r="F5" s="645"/>
    </row>
    <row r="6" spans="1:6" ht="25.15" customHeight="1">
      <c r="A6" s="342" t="s">
        <v>437</v>
      </c>
      <c r="B6" s="344" t="s">
        <v>438</v>
      </c>
      <c r="C6" s="342"/>
      <c r="D6" s="5"/>
      <c r="E6" s="644">
        <v>-4262257</v>
      </c>
      <c r="F6" s="646">
        <v>-5429178</v>
      </c>
    </row>
    <row r="7" spans="1:6" ht="25.15" customHeight="1">
      <c r="A7" s="342" t="s">
        <v>439</v>
      </c>
      <c r="B7" s="344" t="s">
        <v>440</v>
      </c>
      <c r="C7" s="342"/>
      <c r="D7" s="5"/>
      <c r="E7" s="647">
        <v>1302549</v>
      </c>
      <c r="F7" s="646">
        <v>-1383028</v>
      </c>
    </row>
    <row r="8" spans="1:6" ht="25.15" customHeight="1">
      <c r="A8" s="342" t="s">
        <v>441</v>
      </c>
      <c r="B8" s="344" t="s">
        <v>442</v>
      </c>
      <c r="C8" s="342"/>
      <c r="D8" s="5"/>
      <c r="E8" s="647">
        <v>41090025</v>
      </c>
      <c r="F8" s="646">
        <v>30103424</v>
      </c>
    </row>
    <row r="9" spans="1:6" ht="25.15" customHeight="1">
      <c r="A9" s="342"/>
      <c r="B9" s="345" t="s">
        <v>443</v>
      </c>
      <c r="C9" s="342"/>
      <c r="D9" s="5"/>
      <c r="E9" s="647">
        <v>38130317</v>
      </c>
      <c r="F9" s="646">
        <v>23291218</v>
      </c>
    </row>
    <row r="10" spans="1:6" ht="25.15" customHeight="1">
      <c r="A10" s="338" t="s">
        <v>38</v>
      </c>
      <c r="B10" s="346" t="s">
        <v>444</v>
      </c>
      <c r="C10" s="338" t="s">
        <v>445</v>
      </c>
      <c r="D10" s="18"/>
      <c r="E10" s="648">
        <v>3020776</v>
      </c>
      <c r="F10" s="649">
        <v>39157615</v>
      </c>
    </row>
    <row r="11" spans="1:6" ht="25.15" customHeight="1">
      <c r="A11" s="340"/>
      <c r="B11" s="341" t="s">
        <v>446</v>
      </c>
      <c r="C11" s="340"/>
      <c r="D11" s="19"/>
      <c r="E11" s="642"/>
      <c r="F11" s="643"/>
    </row>
    <row r="12" spans="1:6" ht="25.15" customHeight="1">
      <c r="A12" s="342" t="s">
        <v>447</v>
      </c>
      <c r="B12" s="344" t="s">
        <v>448</v>
      </c>
      <c r="C12" s="342"/>
      <c r="D12" s="5"/>
      <c r="E12" s="647">
        <v>-8583804</v>
      </c>
      <c r="F12" s="646">
        <v>-3776000</v>
      </c>
    </row>
    <row r="13" spans="1:6" ht="25.15" customHeight="1">
      <c r="A13" s="342" t="s">
        <v>449</v>
      </c>
      <c r="B13" s="344" t="s">
        <v>450</v>
      </c>
      <c r="C13" s="342"/>
      <c r="D13" s="5"/>
      <c r="E13" s="647">
        <v>-67240726</v>
      </c>
      <c r="F13" s="646">
        <v>-6796900</v>
      </c>
    </row>
    <row r="14" spans="1:6" ht="25.15" customHeight="1">
      <c r="A14" s="342" t="s">
        <v>451</v>
      </c>
      <c r="B14" s="344" t="s">
        <v>452</v>
      </c>
      <c r="C14" s="342"/>
      <c r="D14" s="5"/>
      <c r="E14" s="647">
        <v>-8044042</v>
      </c>
      <c r="F14" s="646"/>
    </row>
    <row r="15" spans="1:6" ht="25.15" customHeight="1">
      <c r="A15" s="342" t="s">
        <v>453</v>
      </c>
      <c r="B15" s="344" t="s">
        <v>454</v>
      </c>
      <c r="C15" s="342"/>
      <c r="D15" s="5"/>
      <c r="E15" s="650"/>
      <c r="F15" s="646"/>
    </row>
    <row r="16" spans="1:6" ht="25.15" customHeight="1">
      <c r="A16" s="342" t="s">
        <v>455</v>
      </c>
      <c r="B16" s="344" t="s">
        <v>456</v>
      </c>
      <c r="C16" s="342"/>
      <c r="D16" s="5"/>
      <c r="E16" s="650"/>
      <c r="F16" s="651"/>
    </row>
    <row r="17" spans="1:6" ht="25.15" customHeight="1">
      <c r="A17" s="338" t="s">
        <v>40</v>
      </c>
      <c r="B17" s="346" t="s">
        <v>457</v>
      </c>
      <c r="C17" s="338" t="s">
        <v>458</v>
      </c>
      <c r="D17" s="18"/>
      <c r="E17" s="648">
        <v>-83868572</v>
      </c>
      <c r="F17" s="652">
        <v>-10572900</v>
      </c>
    </row>
    <row r="18" spans="1:6" ht="25.15" customHeight="1">
      <c r="A18" s="340"/>
      <c r="B18" s="341" t="s">
        <v>459</v>
      </c>
      <c r="C18" s="340"/>
      <c r="D18" s="19"/>
      <c r="E18" s="642"/>
      <c r="F18" s="643"/>
    </row>
    <row r="19" spans="1:6" ht="25.15" customHeight="1">
      <c r="A19" s="342" t="s">
        <v>460</v>
      </c>
      <c r="B19" s="344" t="s">
        <v>461</v>
      </c>
      <c r="C19" s="342"/>
      <c r="D19" s="5"/>
      <c r="E19" s="650"/>
      <c r="F19" s="651"/>
    </row>
    <row r="20" spans="1:6" ht="25.15" customHeight="1">
      <c r="A20" s="342" t="s">
        <v>462</v>
      </c>
      <c r="B20" s="344" t="s">
        <v>463</v>
      </c>
      <c r="C20" s="342"/>
      <c r="D20" s="5"/>
      <c r="E20" s="647">
        <v>79149045</v>
      </c>
      <c r="F20" s="646">
        <v>-34276630</v>
      </c>
    </row>
    <row r="21" spans="1:6" ht="25.15" customHeight="1">
      <c r="A21" s="342" t="s">
        <v>464</v>
      </c>
      <c r="B21" s="344" t="s">
        <v>465</v>
      </c>
      <c r="C21" s="342"/>
      <c r="D21" s="5"/>
      <c r="E21" s="650"/>
      <c r="F21" s="651"/>
    </row>
    <row r="22" spans="1:6" ht="25.15" customHeight="1">
      <c r="A22" s="342" t="s">
        <v>466</v>
      </c>
      <c r="B22" s="344" t="s">
        <v>467</v>
      </c>
      <c r="C22" s="342"/>
      <c r="D22" s="5"/>
      <c r="E22" s="650"/>
      <c r="F22" s="651"/>
    </row>
    <row r="23" spans="1:6" ht="25.15" customHeight="1">
      <c r="A23" s="340" t="s">
        <v>43</v>
      </c>
      <c r="B23" s="341" t="s">
        <v>468</v>
      </c>
      <c r="C23" s="340" t="s">
        <v>469</v>
      </c>
      <c r="D23" s="19"/>
      <c r="E23" s="653">
        <v>79149045</v>
      </c>
      <c r="F23" s="654">
        <v>-34276630</v>
      </c>
    </row>
    <row r="24" spans="1:6" ht="25.15" customHeight="1">
      <c r="A24" s="340"/>
      <c r="B24" s="341" t="s">
        <v>470</v>
      </c>
      <c r="C24" s="340"/>
      <c r="D24" s="19"/>
      <c r="E24" s="642"/>
      <c r="F24" s="643"/>
    </row>
    <row r="25" spans="1:6" ht="25.15" customHeight="1">
      <c r="A25" s="342" t="s">
        <v>471</v>
      </c>
      <c r="B25" s="344" t="s">
        <v>472</v>
      </c>
      <c r="C25" s="347"/>
      <c r="D25" s="5"/>
      <c r="E25" s="655"/>
      <c r="F25" s="656"/>
    </row>
    <row r="26" spans="1:6" ht="25.15" customHeight="1">
      <c r="A26" s="342" t="s">
        <v>473</v>
      </c>
      <c r="B26" s="344" t="s">
        <v>474</v>
      </c>
      <c r="C26" s="342"/>
      <c r="D26" s="5"/>
      <c r="E26" s="655"/>
      <c r="F26" s="656"/>
    </row>
    <row r="27" spans="1:6" ht="25.15" customHeight="1">
      <c r="A27" s="342" t="s">
        <v>475</v>
      </c>
      <c r="B27" s="344" t="s">
        <v>476</v>
      </c>
      <c r="C27" s="342"/>
      <c r="D27" s="5"/>
      <c r="E27" s="655"/>
      <c r="F27" s="656"/>
    </row>
    <row r="28" spans="1:6" ht="25.15" customHeight="1">
      <c r="A28" s="340" t="s">
        <v>48</v>
      </c>
      <c r="B28" s="341" t="s">
        <v>477</v>
      </c>
      <c r="C28" s="340" t="s">
        <v>478</v>
      </c>
      <c r="D28" s="19"/>
      <c r="E28" s="653"/>
      <c r="F28" s="654"/>
    </row>
    <row r="29" spans="1:6" ht="25.15" customHeight="1">
      <c r="A29" s="338" t="s">
        <v>52</v>
      </c>
      <c r="B29" s="346" t="s">
        <v>479</v>
      </c>
      <c r="C29" s="338" t="s">
        <v>480</v>
      </c>
      <c r="D29" s="18"/>
      <c r="E29" s="657">
        <v>79149045</v>
      </c>
      <c r="F29" s="652">
        <v>-34276630</v>
      </c>
    </row>
    <row r="30" spans="1:6" ht="25.15" customHeight="1">
      <c r="A30" s="340" t="s">
        <v>54</v>
      </c>
      <c r="B30" s="341" t="s">
        <v>481</v>
      </c>
      <c r="C30" s="340" t="s">
        <v>482</v>
      </c>
      <c r="D30" s="19"/>
      <c r="E30" s="653">
        <v>-1698751</v>
      </c>
      <c r="F30" s="654">
        <v>-5691915</v>
      </c>
    </row>
    <row r="31" spans="1:6" ht="27" customHeight="1" thickBot="1">
      <c r="A31" s="338" t="s">
        <v>60</v>
      </c>
      <c r="B31" s="339" t="s">
        <v>483</v>
      </c>
      <c r="C31" s="338" t="s">
        <v>484</v>
      </c>
      <c r="D31" s="18"/>
      <c r="E31" s="658">
        <v>-1139995</v>
      </c>
      <c r="F31" s="659">
        <v>558756</v>
      </c>
    </row>
    <row r="32" spans="1:6" ht="12.75" customHeight="1">
      <c r="B32" s="4" t="s">
        <v>485</v>
      </c>
      <c r="E32" s="367"/>
      <c r="F32" s="367"/>
    </row>
    <row r="35" spans="2:6" ht="12.75" customHeight="1">
      <c r="B35" s="7"/>
      <c r="C35" s="7"/>
    </row>
    <row r="36" spans="2:6" ht="12.75" customHeight="1">
      <c r="B36" s="7"/>
      <c r="C36" s="7"/>
    </row>
    <row r="37" spans="2:6" ht="12.75" customHeight="1">
      <c r="B37" s="7"/>
      <c r="C37" s="7"/>
    </row>
    <row r="40" spans="2:6" ht="12.75" customHeight="1">
      <c r="B40" s="7"/>
      <c r="C40" s="7"/>
    </row>
    <row r="41" spans="2:6" ht="12.75" customHeight="1">
      <c r="B41" s="7"/>
      <c r="C41" s="7"/>
    </row>
    <row r="44" spans="2:6" ht="12.75" customHeight="1">
      <c r="E44" s="4"/>
      <c r="F44" s="4"/>
    </row>
    <row r="45" spans="2:6" ht="12.75" customHeight="1">
      <c r="E45" s="4"/>
      <c r="F45" s="4"/>
    </row>
    <row r="46" spans="2:6" ht="12.75" customHeight="1">
      <c r="E46" s="4"/>
      <c r="F46" s="4"/>
    </row>
    <row r="47" spans="2:6" ht="12.75" customHeight="1">
      <c r="E47" s="4"/>
      <c r="F47" s="4"/>
    </row>
    <row r="48" spans="2:6" ht="12.75" customHeight="1">
      <c r="E48" s="4"/>
      <c r="F48" s="4"/>
    </row>
    <row r="49" spans="5:6" ht="12.75" customHeight="1">
      <c r="E49" s="4"/>
      <c r="F49" s="4"/>
    </row>
    <row r="50" spans="5:6" ht="12.75" customHeight="1">
      <c r="E50" s="4"/>
      <c r="F50" s="4"/>
    </row>
    <row r="51" spans="5:6" ht="12.75" customHeight="1">
      <c r="E51" s="4"/>
      <c r="F51" s="4"/>
    </row>
    <row r="52" spans="5:6" ht="12.75" customHeight="1">
      <c r="E52" s="4"/>
      <c r="F52" s="4"/>
    </row>
    <row r="53" spans="5:6" ht="12.75" customHeight="1">
      <c r="E53" s="4"/>
      <c r="F53" s="4"/>
    </row>
    <row r="54" spans="5:6" ht="12.75" customHeight="1">
      <c r="E54" s="4"/>
      <c r="F54" s="4"/>
    </row>
    <row r="55" spans="5:6" ht="12.75" customHeight="1">
      <c r="E55" s="4"/>
      <c r="F55" s="4"/>
    </row>
    <row r="56" spans="5:6" ht="12.75" customHeight="1">
      <c r="E56" s="4"/>
      <c r="F56" s="4"/>
    </row>
    <row r="57" spans="5:6" ht="12.75" customHeight="1">
      <c r="E57" s="4"/>
      <c r="F57" s="4"/>
    </row>
    <row r="58" spans="5:6" ht="12.75" customHeight="1">
      <c r="E58" s="4"/>
      <c r="F58" s="4"/>
    </row>
    <row r="59" spans="5:6" ht="12.75" customHeight="1">
      <c r="E59" s="4"/>
      <c r="F59" s="4"/>
    </row>
    <row r="60" spans="5:6" ht="12.75" customHeight="1">
      <c r="E60" s="4"/>
      <c r="F60" s="4"/>
    </row>
    <row r="61" spans="5:6" ht="12.75" customHeight="1">
      <c r="E61" s="4"/>
      <c r="F61" s="4"/>
    </row>
    <row r="62" spans="5:6" ht="12.75" customHeight="1">
      <c r="E62" s="4"/>
      <c r="F62" s="4"/>
    </row>
    <row r="63" spans="5:6" ht="12.75" customHeight="1">
      <c r="E63" s="4"/>
      <c r="F63" s="4"/>
    </row>
    <row r="64" spans="5:6" ht="12.75" customHeight="1">
      <c r="E64" s="4"/>
      <c r="F64" s="4"/>
    </row>
    <row r="65" spans="5:6" ht="12.75" customHeight="1">
      <c r="E65" s="4"/>
      <c r="F65" s="4"/>
    </row>
    <row r="66" spans="5:6" ht="12.75" customHeight="1">
      <c r="E66" s="4"/>
      <c r="F66" s="4"/>
    </row>
  </sheetData>
  <dataValidations count="1">
    <dataValidation allowBlank="1" showInputMessage="1" showErrorMessage="1" errorTitle="Erreur de saisie" error="La cellule ne peut prendre que du numérique." promptTitle="Information" prompt="Cette cellule ne peut prendre que du numérique." sqref="E2:F31" xr:uid="{00000000-0002-0000-0700-000000000000}"/>
  </dataValidations>
  <pageMargins left="0.7" right="0.7" top="0.75" bottom="0.75" header="0.3" footer="0.3"/>
  <pageSetup paperSize="9" scale="70" orientation="portrait" r:id="rId1"/>
  <headerFooter>
    <oddFooter>&amp;L&amp;"Helvetica,Regular"&amp;12&amp;K000000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5"/>
  <sheetViews>
    <sheetView workbookViewId="0">
      <selection activeCell="J24" sqref="J24"/>
    </sheetView>
  </sheetViews>
  <sheetFormatPr baseColWidth="10" defaultColWidth="12" defaultRowHeight="13"/>
  <cols>
    <col min="1" max="1" width="41.19921875" style="186" customWidth="1"/>
    <col min="2" max="2" width="5.796875" style="186" bestFit="1" customWidth="1"/>
    <col min="3" max="3" width="15.19921875" style="324" customWidth="1"/>
    <col min="4" max="4" width="17" style="186" customWidth="1"/>
    <col min="5" max="6" width="14.796875" style="186" customWidth="1"/>
    <col min="7" max="16384" width="12" style="186"/>
  </cols>
  <sheetData>
    <row r="1" spans="1:6" ht="18.5">
      <c r="A1" s="929" t="s">
        <v>486</v>
      </c>
      <c r="B1" s="929"/>
      <c r="C1" s="929"/>
      <c r="D1" s="929"/>
      <c r="E1" s="929"/>
      <c r="F1" s="929"/>
    </row>
    <row r="2" spans="1:6" ht="8.15" customHeight="1"/>
    <row r="3" spans="1:6">
      <c r="A3" s="930" t="s">
        <v>487</v>
      </c>
      <c r="B3" s="930"/>
      <c r="C3" s="930"/>
      <c r="D3" s="186" t="s">
        <v>488</v>
      </c>
      <c r="E3" s="931">
        <f>+'Fiche de renseignement R1'!$V$9</f>
        <v>45657</v>
      </c>
      <c r="F3" s="932"/>
    </row>
    <row r="4" spans="1:6" ht="15" customHeight="1">
      <c r="A4" s="932" t="s">
        <v>1492</v>
      </c>
      <c r="B4" s="932"/>
      <c r="C4" s="932"/>
      <c r="D4" s="933" t="s">
        <v>489</v>
      </c>
      <c r="E4" s="934">
        <f>+'Fiche de renseignement R1'!$AH$9</f>
        <v>12</v>
      </c>
      <c r="F4" s="934"/>
    </row>
    <row r="5" spans="1:6" ht="15" customHeight="1">
      <c r="A5" s="186" t="s">
        <v>490</v>
      </c>
      <c r="B5" s="935" t="str">
        <f>+'Fiche de renseignement R1'!$J$9</f>
        <v>0086501962V3</v>
      </c>
      <c r="C5" s="935"/>
      <c r="D5" s="933"/>
      <c r="E5" s="932"/>
      <c r="F5" s="932"/>
    </row>
    <row r="6" spans="1:6" ht="8.15" customHeight="1"/>
    <row r="7" spans="1:6">
      <c r="A7" s="406" t="s">
        <v>340</v>
      </c>
      <c r="B7" s="936" t="s">
        <v>223</v>
      </c>
      <c r="C7" s="938" t="s">
        <v>491</v>
      </c>
      <c r="D7" s="940" t="s">
        <v>492</v>
      </c>
      <c r="E7" s="940"/>
      <c r="F7" s="940"/>
    </row>
    <row r="8" spans="1:6">
      <c r="A8" s="407"/>
      <c r="B8" s="937"/>
      <c r="C8" s="939"/>
      <c r="D8" s="937" t="s">
        <v>493</v>
      </c>
      <c r="E8" s="937" t="s">
        <v>494</v>
      </c>
      <c r="F8" s="408" t="s">
        <v>495</v>
      </c>
    </row>
    <row r="9" spans="1:6">
      <c r="A9" s="407"/>
      <c r="B9" s="937"/>
      <c r="C9" s="939"/>
      <c r="D9" s="937"/>
      <c r="E9" s="937"/>
      <c r="F9" s="407" t="s">
        <v>496</v>
      </c>
    </row>
    <row r="10" spans="1:6" ht="20.149999999999999" customHeight="1">
      <c r="A10" s="187" t="s">
        <v>497</v>
      </c>
      <c r="B10" s="187"/>
      <c r="C10" s="325"/>
      <c r="D10" s="187"/>
      <c r="E10" s="187"/>
      <c r="F10" s="187"/>
    </row>
    <row r="11" spans="1:6" ht="19.149999999999999" customHeight="1">
      <c r="A11" s="188" t="s">
        <v>498</v>
      </c>
      <c r="B11" s="189"/>
      <c r="C11" s="326"/>
      <c r="D11" s="189"/>
      <c r="E11" s="189"/>
      <c r="F11" s="189"/>
    </row>
    <row r="12" spans="1:6" ht="19.149999999999999" customHeight="1">
      <c r="A12" s="188" t="s">
        <v>499</v>
      </c>
      <c r="B12" s="189"/>
      <c r="C12" s="326"/>
      <c r="D12" s="189"/>
      <c r="E12" s="189"/>
      <c r="F12" s="189"/>
    </row>
    <row r="13" spans="1:6" ht="24" customHeight="1">
      <c r="A13" s="188" t="s">
        <v>500</v>
      </c>
      <c r="B13" s="189"/>
      <c r="C13" s="326"/>
      <c r="D13" s="189"/>
      <c r="E13" s="189"/>
      <c r="F13" s="189"/>
    </row>
    <row r="14" spans="1:6" ht="19.149999999999999" customHeight="1">
      <c r="A14" s="188" t="s">
        <v>501</v>
      </c>
      <c r="B14" s="189"/>
      <c r="C14" s="326"/>
      <c r="D14" s="189"/>
      <c r="E14" s="189"/>
      <c r="F14" s="189"/>
    </row>
    <row r="15" spans="1:6" ht="20.149999999999999" customHeight="1">
      <c r="A15" s="190" t="s">
        <v>502</v>
      </c>
      <c r="B15" s="190"/>
      <c r="C15" s="327">
        <f>SUM(C11:C14)</f>
        <v>0</v>
      </c>
      <c r="D15" s="190">
        <f t="shared" ref="D15:F15" si="0">SUM(D11:D14)</f>
        <v>0</v>
      </c>
      <c r="E15" s="190">
        <f t="shared" si="0"/>
        <v>0</v>
      </c>
      <c r="F15" s="190">
        <f t="shared" si="0"/>
        <v>0</v>
      </c>
    </row>
    <row r="16" spans="1:6" ht="10.15" customHeight="1">
      <c r="A16" s="189"/>
      <c r="B16" s="189"/>
      <c r="C16" s="326"/>
      <c r="D16" s="189"/>
      <c r="E16" s="189"/>
      <c r="F16" s="189"/>
    </row>
    <row r="17" spans="1:6" ht="20.149999999999999" customHeight="1">
      <c r="A17" s="187" t="s">
        <v>503</v>
      </c>
      <c r="B17" s="187"/>
      <c r="C17" s="325"/>
      <c r="D17" s="187"/>
      <c r="E17" s="187"/>
      <c r="F17" s="187"/>
    </row>
    <row r="18" spans="1:6" ht="19.149999999999999" customHeight="1">
      <c r="A18" s="189" t="s">
        <v>504</v>
      </c>
      <c r="B18" s="189"/>
      <c r="C18" s="326"/>
      <c r="D18" s="189"/>
      <c r="E18" s="189"/>
      <c r="F18" s="189"/>
    </row>
    <row r="19" spans="1:6" ht="19.149999999999999" customHeight="1">
      <c r="A19" s="189" t="s">
        <v>505</v>
      </c>
      <c r="B19" s="189"/>
      <c r="C19" s="326"/>
      <c r="D19" s="189"/>
      <c r="E19" s="189"/>
      <c r="F19" s="189"/>
    </row>
    <row r="20" spans="1:6" ht="19.149999999999999" customHeight="1">
      <c r="A20" s="189" t="s">
        <v>506</v>
      </c>
      <c r="B20" s="189"/>
      <c r="C20" s="326"/>
      <c r="D20" s="189"/>
      <c r="E20" s="189"/>
      <c r="F20" s="189"/>
    </row>
    <row r="21" spans="1:6" ht="19.149999999999999" customHeight="1">
      <c r="A21" s="189" t="s">
        <v>507</v>
      </c>
      <c r="B21" s="189"/>
      <c r="C21" s="326"/>
      <c r="D21" s="189"/>
      <c r="E21" s="189"/>
      <c r="F21" s="189"/>
    </row>
    <row r="22" spans="1:6" ht="20.149999999999999" customHeight="1">
      <c r="A22" s="191" t="s">
        <v>508</v>
      </c>
      <c r="B22" s="191"/>
      <c r="C22" s="328">
        <f>SUM(C18:C21)</f>
        <v>0</v>
      </c>
      <c r="D22" s="191">
        <f t="shared" ref="D22:F22" si="1">SUM(D18:D21)</f>
        <v>0</v>
      </c>
      <c r="E22" s="191">
        <f t="shared" si="1"/>
        <v>0</v>
      </c>
      <c r="F22" s="191">
        <f t="shared" si="1"/>
        <v>0</v>
      </c>
    </row>
    <row r="23" spans="1:6" ht="10.15" customHeight="1">
      <c r="A23" s="189"/>
      <c r="B23" s="189"/>
      <c r="C23" s="326"/>
      <c r="D23" s="189"/>
      <c r="E23" s="189"/>
      <c r="F23" s="189"/>
    </row>
    <row r="24" spans="1:6" ht="20.149999999999999" customHeight="1">
      <c r="A24" s="187" t="s">
        <v>509</v>
      </c>
      <c r="B24" s="187"/>
      <c r="C24" s="325"/>
      <c r="D24" s="187"/>
      <c r="E24" s="187"/>
      <c r="F24" s="187"/>
    </row>
    <row r="25" spans="1:6" ht="19.149999999999999" customHeight="1">
      <c r="A25" s="189" t="s">
        <v>510</v>
      </c>
      <c r="B25" s="189"/>
      <c r="C25" s="660">
        <v>5689135</v>
      </c>
      <c r="D25" s="189"/>
      <c r="E25" s="189"/>
      <c r="F25" s="189"/>
    </row>
    <row r="26" spans="1:6" ht="19.149999999999999" customHeight="1">
      <c r="A26" s="189" t="s">
        <v>308</v>
      </c>
      <c r="B26" s="189"/>
      <c r="C26" s="660"/>
      <c r="D26" s="189"/>
      <c r="E26" s="189"/>
      <c r="F26" s="189"/>
    </row>
    <row r="27" spans="1:6" ht="19.149999999999999" customHeight="1">
      <c r="A27" s="189" t="s">
        <v>511</v>
      </c>
      <c r="B27" s="189"/>
      <c r="C27" s="660">
        <v>37616104</v>
      </c>
      <c r="D27" s="189"/>
      <c r="E27" s="189"/>
      <c r="F27" s="189"/>
    </row>
    <row r="28" spans="1:6" ht="19.149999999999999" customHeight="1">
      <c r="A28" s="189" t="s">
        <v>512</v>
      </c>
      <c r="B28" s="189"/>
      <c r="C28" s="660">
        <v>3808793</v>
      </c>
      <c r="D28" s="189"/>
      <c r="E28" s="189"/>
      <c r="F28" s="189"/>
    </row>
    <row r="29" spans="1:6" ht="19.149999999999999" customHeight="1">
      <c r="A29" s="189" t="s">
        <v>513</v>
      </c>
      <c r="B29" s="189"/>
      <c r="C29" s="660">
        <v>154611608</v>
      </c>
      <c r="D29" s="315"/>
      <c r="E29" s="189"/>
      <c r="F29" s="189"/>
    </row>
    <row r="30" spans="1:6" ht="19.149999999999999" customHeight="1">
      <c r="A30" s="189" t="s">
        <v>514</v>
      </c>
      <c r="B30" s="189"/>
      <c r="C30" s="660"/>
      <c r="D30" s="189"/>
      <c r="E30" s="189"/>
      <c r="F30" s="189"/>
    </row>
    <row r="31" spans="1:6" ht="19.149999999999999" customHeight="1">
      <c r="A31" s="189" t="s">
        <v>515</v>
      </c>
      <c r="B31" s="189"/>
      <c r="C31" s="660"/>
      <c r="D31" s="315"/>
      <c r="E31" s="189"/>
      <c r="F31" s="189"/>
    </row>
    <row r="32" spans="1:6" ht="19.149999999999999" customHeight="1">
      <c r="A32" s="189" t="s">
        <v>516</v>
      </c>
      <c r="B32" s="189"/>
      <c r="C32" s="660">
        <v>200000</v>
      </c>
      <c r="D32" s="315"/>
      <c r="E32" s="189"/>
      <c r="F32" s="189"/>
    </row>
    <row r="33" spans="1:6" ht="20.149999999999999" customHeight="1">
      <c r="A33" s="191" t="s">
        <v>517</v>
      </c>
      <c r="B33" s="191"/>
      <c r="C33" s="661">
        <f>SUM(C25:C32)</f>
        <v>201925640</v>
      </c>
      <c r="D33" s="191">
        <f>SUM(D25:D32)</f>
        <v>0</v>
      </c>
      <c r="E33" s="191">
        <f t="shared" ref="E33:F33" si="2">SUM(E25:E32)</f>
        <v>0</v>
      </c>
      <c r="F33" s="191">
        <f t="shared" si="2"/>
        <v>0</v>
      </c>
    </row>
    <row r="34" spans="1:6" ht="20.149999999999999" customHeight="1">
      <c r="A34" s="192" t="s">
        <v>518</v>
      </c>
      <c r="B34" s="192"/>
      <c r="C34" s="662">
        <f>+C15+C22+C33</f>
        <v>201925640</v>
      </c>
      <c r="D34" s="192">
        <f t="shared" ref="D34:F34" si="3">+D15+D22+D33</f>
        <v>0</v>
      </c>
      <c r="E34" s="192">
        <f t="shared" si="3"/>
        <v>0</v>
      </c>
      <c r="F34" s="192">
        <f t="shared" si="3"/>
        <v>0</v>
      </c>
    </row>
    <row r="35" spans="1:6" ht="26">
      <c r="A35" s="318" t="s">
        <v>519</v>
      </c>
      <c r="B35" s="193"/>
      <c r="C35" s="329"/>
      <c r="D35" s="194"/>
      <c r="E35" s="195" t="s">
        <v>520</v>
      </c>
      <c r="F35" s="195" t="s">
        <v>521</v>
      </c>
    </row>
    <row r="36" spans="1:6" ht="20.149999999999999" customHeight="1">
      <c r="A36" s="413" t="s">
        <v>522</v>
      </c>
      <c r="B36" s="414"/>
      <c r="C36" s="330"/>
      <c r="D36" s="414"/>
      <c r="E36" s="189"/>
      <c r="F36" s="189"/>
    </row>
    <row r="37" spans="1:6" ht="20.149999999999999" customHeight="1">
      <c r="A37" s="413" t="s">
        <v>523</v>
      </c>
      <c r="B37" s="414"/>
      <c r="C37" s="330"/>
      <c r="D37" s="414"/>
      <c r="E37" s="189"/>
      <c r="F37" s="189"/>
    </row>
    <row r="38" spans="1:6" ht="20.149999999999999" customHeight="1">
      <c r="A38" s="413" t="s">
        <v>524</v>
      </c>
      <c r="B38" s="414"/>
      <c r="C38" s="330"/>
      <c r="D38" s="414"/>
      <c r="E38" s="189"/>
      <c r="F38" s="189"/>
    </row>
    <row r="39" spans="1:6" ht="20.149999999999999" customHeight="1">
      <c r="A39" s="413" t="s">
        <v>525</v>
      </c>
      <c r="B39" s="414"/>
      <c r="C39" s="330"/>
      <c r="D39" s="414"/>
      <c r="E39" s="189"/>
      <c r="F39" s="189"/>
    </row>
    <row r="40" spans="1:6" ht="20.149999999999999" customHeight="1">
      <c r="A40" s="413" t="s">
        <v>526</v>
      </c>
      <c r="B40" s="414"/>
      <c r="C40" s="330"/>
      <c r="D40" s="414"/>
      <c r="E40" s="189"/>
      <c r="F40" s="189"/>
    </row>
    <row r="41" spans="1:6" ht="20.149999999999999" customHeight="1">
      <c r="A41" s="413" t="s">
        <v>527</v>
      </c>
      <c r="B41" s="414"/>
      <c r="C41" s="330"/>
      <c r="D41" s="414"/>
      <c r="E41" s="189"/>
      <c r="F41" s="189"/>
    </row>
    <row r="42" spans="1:6" ht="20.149999999999999" customHeight="1">
      <c r="A42" s="413" t="s">
        <v>528</v>
      </c>
      <c r="B42" s="414"/>
      <c r="C42" s="330"/>
      <c r="D42" s="414"/>
      <c r="E42" s="189"/>
      <c r="F42" s="189"/>
    </row>
    <row r="43" spans="1:6" ht="20.149999999999999" customHeight="1">
      <c r="A43" s="318" t="s">
        <v>114</v>
      </c>
      <c r="B43" s="193"/>
      <c r="C43" s="329"/>
      <c r="D43" s="193"/>
      <c r="E43" s="192">
        <f>SUM(E36:E42)</f>
        <v>0</v>
      </c>
      <c r="F43" s="192">
        <f>SUM(F36:F42)</f>
        <v>0</v>
      </c>
    </row>
    <row r="44" spans="1:6">
      <c r="A44" s="196" t="s">
        <v>529</v>
      </c>
    </row>
    <row r="45" spans="1:6">
      <c r="A45" s="197" t="s">
        <v>530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B7:B9"/>
    <mergeCell ref="C7:C9"/>
    <mergeCell ref="D7:F7"/>
    <mergeCell ref="D8:D9"/>
    <mergeCell ref="E8:E9"/>
    <mergeCell ref="A1:F1"/>
    <mergeCell ref="A3:C3"/>
    <mergeCell ref="E3:F3"/>
    <mergeCell ref="A4:C4"/>
    <mergeCell ref="D4:D5"/>
    <mergeCell ref="E4:F5"/>
    <mergeCell ref="B5:C5"/>
  </mergeCells>
  <dataValidations count="2">
    <dataValidation type="whole" operator="greaterThan" allowBlank="1" showInputMessage="1" showErrorMessage="1" errorTitle="Erreur de saisie" error="La cellule ne peut prendre que du numérique." promptTitle="Information" prompt="Cette cellule ne peut prendre que du numérique." sqref="C1:C1048576" xr:uid="{00000000-0002-0000-0800-000000000000}">
      <formula1>0</formula1>
    </dataValidation>
    <dataValidation allowBlank="1" showInputMessage="1" showErrorMessage="1" errorTitle="Erreur de saisie" error="La cellule ne peut prendre que du numérique." promptTitle="Information" prompt="Cette cellule ne peut prendre que du numérique." sqref="D1:F1048576" xr:uid="{00000000-0002-0000-0800-000001000000}"/>
  </dataValidations>
  <pageMargins left="0.7" right="0.7" top="0.75" bottom="0.75" header="0.3" footer="0.3"/>
  <pageSetup paperSize="9" scale="91" orientation="portrait" r:id="rId1"/>
  <headerFooter>
    <oddFooter>&amp;L&amp;"Helvetica,Regular"&amp;12&amp;K000000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E7B93C5F314FA1CEFD647E6BAE84" ma:contentTypeVersion="5" ma:contentTypeDescription="Crée un document." ma:contentTypeScope="" ma:versionID="f79f055249af3b956191cc4137c86143">
  <xsd:schema xmlns:xsd="http://www.w3.org/2001/XMLSchema" xmlns:xs="http://www.w3.org/2001/XMLSchema" xmlns:p="http://schemas.microsoft.com/office/2006/metadata/properties" xmlns:ns2="61a24af3-ddbd-4460-b4be-61901fa599dd" targetNamespace="http://schemas.microsoft.com/office/2006/metadata/properties" ma:root="true" ma:fieldsID="127c4ac23fa06785653b84c604d4ffb1" ns2:_="">
    <xsd:import namespace="61a24af3-ddbd-4460-b4be-61901fa59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24af3-ddbd-4460-b4be-61901fa599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D07219-55D0-45C4-B2D8-C391B9F6A9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C5414B-6290-41D5-889B-4D555888850F}">
  <ds:schemaRefs>
    <ds:schemaRef ds:uri="61a24af3-ddbd-4460-b4be-61901fa599d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ADCF1E-2B2A-498C-A95F-3376023B4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a24af3-ddbd-4460-b4be-61901fa59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55</vt:i4>
      </vt:variant>
      <vt:variant>
        <vt:lpstr>Plages nommées</vt:lpstr>
      </vt:variant>
      <vt:variant>
        <vt:i4>14</vt:i4>
      </vt:variant>
    </vt:vector>
  </HeadingPairs>
  <TitlesOfParts>
    <vt:vector size="69" baseType="lpstr">
      <vt:lpstr>Page de garde</vt:lpstr>
      <vt:lpstr>Fiche de renseignement R1</vt:lpstr>
      <vt:lpstr>Activités de l'entreprise R2</vt:lpstr>
      <vt:lpstr>Dirigeants R3</vt:lpstr>
      <vt:lpstr>Tableau des Notes R4</vt:lpstr>
      <vt:lpstr>BILAN PAYSAGE</vt:lpstr>
      <vt:lpstr>COMPTE DE RESULTAT</vt:lpstr>
      <vt:lpstr>FLUX DE TRESORERIE</vt:lpstr>
      <vt:lpstr>Note 1</vt:lpstr>
      <vt:lpstr>Note 2</vt:lpstr>
      <vt:lpstr>Note 3A</vt:lpstr>
      <vt:lpstr>Note 3B</vt:lpstr>
      <vt:lpstr>Note 3C</vt:lpstr>
      <vt:lpstr>Note 3D</vt:lpstr>
      <vt:lpstr>Note 3E</vt:lpstr>
      <vt:lpstr>Note 4</vt:lpstr>
      <vt:lpstr>Note 5</vt:lpstr>
      <vt:lpstr>Note 6</vt:lpstr>
      <vt:lpstr>Note 7</vt:lpstr>
      <vt:lpstr>Note 8</vt:lpstr>
      <vt:lpstr>Note 8A</vt:lpstr>
      <vt:lpstr>Note 9</vt:lpstr>
      <vt:lpstr>Note 10</vt:lpstr>
      <vt:lpstr>Note 11</vt:lpstr>
      <vt:lpstr>Note 12</vt:lpstr>
      <vt:lpstr>Note 13</vt:lpstr>
      <vt:lpstr>Note 14</vt:lpstr>
      <vt:lpstr>Note 15A</vt:lpstr>
      <vt:lpstr>Note 15B</vt:lpstr>
      <vt:lpstr>Note 16A</vt:lpstr>
      <vt:lpstr>Note 16B</vt:lpstr>
      <vt:lpstr>Note 16B bis</vt:lpstr>
      <vt:lpstr>Note 16C</vt:lpstr>
      <vt:lpstr>Note 17</vt:lpstr>
      <vt:lpstr>Note 18</vt:lpstr>
      <vt:lpstr>Note 19</vt:lpstr>
      <vt:lpstr>Note 20</vt:lpstr>
      <vt:lpstr>Note 21</vt:lpstr>
      <vt:lpstr>Note 22</vt:lpstr>
      <vt:lpstr>Note 23</vt:lpstr>
      <vt:lpstr>Note 24</vt:lpstr>
      <vt:lpstr>Note 25</vt:lpstr>
      <vt:lpstr>Note 26</vt:lpstr>
      <vt:lpstr>Note 27A</vt:lpstr>
      <vt:lpstr>Note 27B</vt:lpstr>
      <vt:lpstr>Note 28</vt:lpstr>
      <vt:lpstr>Note 29</vt:lpstr>
      <vt:lpstr>Note 30</vt:lpstr>
      <vt:lpstr>Note 31</vt:lpstr>
      <vt:lpstr>Note 32</vt:lpstr>
      <vt:lpstr>Note 33</vt:lpstr>
      <vt:lpstr>Note 34</vt:lpstr>
      <vt:lpstr>Note 35</vt:lpstr>
      <vt:lpstr>Note 36</vt:lpstr>
      <vt:lpstr>Codes activités</vt:lpstr>
      <vt:lpstr>'Activités de l''entreprise R2'!Zone_d_impression</vt:lpstr>
      <vt:lpstr>'BILAN PAYSAGE'!Zone_d_impression</vt:lpstr>
      <vt:lpstr>'COMPTE DE RESULTAT'!Zone_d_impression</vt:lpstr>
      <vt:lpstr>'Dirigeants R3'!Zone_d_impression</vt:lpstr>
      <vt:lpstr>'Fiche de renseignement R1'!Zone_d_impression</vt:lpstr>
      <vt:lpstr>'FLUX DE TRESORERIE'!Zone_d_impression</vt:lpstr>
      <vt:lpstr>'Note 15A'!Zone_d_impression</vt:lpstr>
      <vt:lpstr>'Note 15B'!Zone_d_impression</vt:lpstr>
      <vt:lpstr>'Note 17'!Zone_d_impression</vt:lpstr>
      <vt:lpstr>'Note 18'!Zone_d_impression</vt:lpstr>
      <vt:lpstr>'Note 19'!Zone_d_impression</vt:lpstr>
      <vt:lpstr>'Note 35'!Zone_d_impression</vt:lpstr>
      <vt:lpstr>'Note 5'!Zone_d_impression</vt:lpstr>
      <vt:lpstr>'Note 8'!Zone_d_impression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cp:keywords/>
  <dc:description/>
  <cp:lastModifiedBy>Serigne Barra THIOUNE</cp:lastModifiedBy>
  <cp:revision/>
  <cp:lastPrinted>2021-03-03T14:18:21Z</cp:lastPrinted>
  <dcterms:created xsi:type="dcterms:W3CDTF">2017-12-06T14:26:34Z</dcterms:created>
  <dcterms:modified xsi:type="dcterms:W3CDTF">2025-06-27T16:07:09Z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0x0101007CDAE7B93C5F314FA1CEFD647E6BAE84</vt:lpwstr>
  </property>
</Properties>
</file>